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91809c58ae4616c/デスクトップ/"/>
    </mc:Choice>
  </mc:AlternateContent>
  <xr:revisionPtr revIDLastSave="11" documentId="8_{FC5CD7D8-3B28-4BA8-A4B1-9A663DCF05A5}" xr6:coauthVersionLast="47" xr6:coauthVersionMax="47" xr10:uidLastSave="{EFB58813-7D6B-4006-882B-E495B7D50771}"/>
  <bookViews>
    <workbookView xWindow="-120" yWindow="-120" windowWidth="29040" windowHeight="15720" firstSheet="15" activeTab="21" xr2:uid="{13E19E17-6185-4EEF-85A4-4FD4781128CF}"/>
  </bookViews>
  <sheets>
    <sheet name="募集" sheetId="17" r:id="rId1"/>
    <sheet name="競技規則" sheetId="18" r:id="rId2"/>
    <sheet name="申込書" sheetId="19" r:id="rId3"/>
    <sheet name="申し込み状況" sheetId="20" r:id="rId4"/>
    <sheet name="駐車券" sheetId="23" r:id="rId5"/>
    <sheet name="会場案内図" sheetId="21" r:id="rId6"/>
    <sheet name="1110A" sheetId="1" r:id="rId7"/>
    <sheet name="1110P" sheetId="2" r:id="rId8"/>
    <sheet name="1123A" sheetId="3" r:id="rId9"/>
    <sheet name="1123P" sheetId="4" r:id="rId10"/>
    <sheet name="1130A" sheetId="5" r:id="rId11"/>
    <sheet name="1130P" sheetId="6" r:id="rId12"/>
    <sheet name="1201A" sheetId="7" r:id="rId13"/>
    <sheet name="1201P" sheetId="8" r:id="rId14"/>
    <sheet name="1208A" sheetId="9" r:id="rId15"/>
    <sheet name="1208P" sheetId="10" r:id="rId16"/>
    <sheet name="1214A" sheetId="11" r:id="rId17"/>
    <sheet name="1214P" sheetId="12" r:id="rId18"/>
    <sheet name="1222女子" sheetId="13" r:id="rId19"/>
    <sheet name="1222シニア45" sheetId="22" r:id="rId20"/>
    <sheet name="1222シニア50" sheetId="15" r:id="rId21"/>
    <sheet name="チャンピオンシップ" sheetId="16" r:id="rId22"/>
  </sheets>
  <definedNames>
    <definedName name="_xlnm.Print_Area" localSheetId="0">募集!$B$1:$L$58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7" i="16" l="1"/>
  <c r="T53" i="16" s="1"/>
  <c r="K50" i="16"/>
  <c r="K27" i="16"/>
  <c r="T23" i="16" s="1"/>
  <c r="K20" i="16"/>
  <c r="H33" i="16"/>
  <c r="K33" i="16"/>
  <c r="N33" i="16"/>
  <c r="Q33" i="16"/>
  <c r="K34" i="16"/>
  <c r="L34" i="16"/>
  <c r="N34" i="16"/>
  <c r="O34" i="16"/>
  <c r="Q34" i="16"/>
  <c r="R34" i="16"/>
  <c r="J35" i="16"/>
  <c r="N35" i="16"/>
  <c r="O35" i="16"/>
  <c r="Q35" i="16"/>
  <c r="R35" i="16"/>
  <c r="J36" i="16"/>
  <c r="M36" i="16"/>
  <c r="Q36" i="16"/>
  <c r="R36" i="16"/>
  <c r="J37" i="16"/>
  <c r="M37" i="16"/>
  <c r="P37" i="16"/>
  <c r="K86" i="16"/>
  <c r="K79" i="16"/>
  <c r="M14" i="15"/>
  <c r="J14" i="15"/>
  <c r="Q13" i="15"/>
  <c r="O13" i="15"/>
  <c r="N13" i="15"/>
  <c r="J13" i="15"/>
  <c r="O12" i="15"/>
  <c r="N12" i="15"/>
  <c r="L12" i="15"/>
  <c r="K12" i="15"/>
  <c r="N11" i="15"/>
  <c r="K11" i="15"/>
  <c r="H11" i="15"/>
  <c r="M7" i="15"/>
  <c r="J7" i="15"/>
  <c r="Q6" i="15"/>
  <c r="O6" i="15"/>
  <c r="N6" i="15"/>
  <c r="J6" i="15"/>
  <c r="Q5" i="15"/>
  <c r="O5" i="15"/>
  <c r="N5" i="15"/>
  <c r="L5" i="15"/>
  <c r="K5" i="15"/>
  <c r="N4" i="15"/>
  <c r="K4" i="15"/>
  <c r="H4" i="15"/>
  <c r="P34" i="16" l="1"/>
  <c r="S35" i="16"/>
  <c r="S34" i="16"/>
  <c r="X34" i="16"/>
  <c r="P35" i="16"/>
  <c r="S36" i="16"/>
  <c r="M34" i="16"/>
  <c r="W34" i="16"/>
  <c r="Y34" i="16" s="1"/>
  <c r="T82" i="16"/>
  <c r="P6" i="15"/>
  <c r="M5" i="15"/>
  <c r="L8" i="15" s="1"/>
  <c r="P13" i="15"/>
  <c r="Q12" i="15"/>
  <c r="H8" i="15"/>
  <c r="P5" i="15"/>
  <c r="N8" i="15" s="1"/>
  <c r="P12" i="15"/>
  <c r="M12" i="15"/>
  <c r="I8" i="15"/>
  <c r="Q7" i="15"/>
  <c r="J8" i="15"/>
  <c r="Q14" i="15"/>
  <c r="K49" i="10"/>
  <c r="T45" i="10"/>
  <c r="K42" i="10"/>
  <c r="K35" i="10"/>
  <c r="T31" i="10"/>
  <c r="K28" i="10"/>
  <c r="J24" i="10"/>
  <c r="T20" i="10" s="1"/>
  <c r="H24" i="10"/>
  <c r="V20" i="10" s="1"/>
  <c r="X23" i="10"/>
  <c r="W23" i="10"/>
  <c r="AB23" i="10" s="1"/>
  <c r="P23" i="10"/>
  <c r="M23" i="10"/>
  <c r="J23" i="10"/>
  <c r="Z23" i="10" s="1"/>
  <c r="R22" i="10"/>
  <c r="X22" i="10" s="1"/>
  <c r="Q22" i="10"/>
  <c r="W22" i="10" s="1"/>
  <c r="M22" i="10"/>
  <c r="J22" i="10"/>
  <c r="R21" i="10"/>
  <c r="Q21" i="10"/>
  <c r="S21" i="10" s="1"/>
  <c r="O21" i="10"/>
  <c r="X21" i="10" s="1"/>
  <c r="N21" i="10"/>
  <c r="P21" i="10" s="1"/>
  <c r="J21" i="10"/>
  <c r="I24" i="10" s="1"/>
  <c r="U20" i="10" s="1"/>
  <c r="S20" i="10"/>
  <c r="R20" i="10"/>
  <c r="Q20" i="10"/>
  <c r="O20" i="10"/>
  <c r="P20" i="10" s="1"/>
  <c r="N20" i="10"/>
  <c r="L20" i="10"/>
  <c r="X20" i="10" s="1"/>
  <c r="K20" i="10"/>
  <c r="W20" i="10" s="1"/>
  <c r="Q19" i="10"/>
  <c r="N19" i="10"/>
  <c r="K19" i="10"/>
  <c r="H19" i="10"/>
  <c r="J16" i="10"/>
  <c r="T12" i="10" s="1"/>
  <c r="Y15" i="10"/>
  <c r="AA15" i="10" s="1"/>
  <c r="X15" i="10"/>
  <c r="W15" i="10"/>
  <c r="AB15" i="10" s="1"/>
  <c r="P15" i="10"/>
  <c r="M15" i="10"/>
  <c r="J15" i="10"/>
  <c r="Z15" i="10" s="1"/>
  <c r="AC15" i="10" s="1"/>
  <c r="W14" i="10"/>
  <c r="S14" i="10"/>
  <c r="R14" i="10"/>
  <c r="X14" i="10" s="1"/>
  <c r="Q14" i="10"/>
  <c r="M14" i="10"/>
  <c r="J14" i="10"/>
  <c r="Z14" i="10" s="1"/>
  <c r="W13" i="10"/>
  <c r="S13" i="10"/>
  <c r="R13" i="10"/>
  <c r="Q13" i="10"/>
  <c r="O13" i="10"/>
  <c r="X13" i="10" s="1"/>
  <c r="N13" i="10"/>
  <c r="P13" i="10" s="1"/>
  <c r="J13" i="10"/>
  <c r="I16" i="10" s="1"/>
  <c r="U12" i="10"/>
  <c r="R12" i="10"/>
  <c r="Q12" i="10"/>
  <c r="S12" i="10" s="1"/>
  <c r="O12" i="10"/>
  <c r="P12" i="10" s="1"/>
  <c r="N12" i="10"/>
  <c r="M12" i="10"/>
  <c r="L12" i="10"/>
  <c r="X12" i="10" s="1"/>
  <c r="K12" i="10"/>
  <c r="Q11" i="10"/>
  <c r="N11" i="10"/>
  <c r="K11" i="10"/>
  <c r="H11" i="10"/>
  <c r="N8" i="10"/>
  <c r="V6" i="10" s="1"/>
  <c r="Y7" i="10"/>
  <c r="AA7" i="10" s="1"/>
  <c r="X7" i="10"/>
  <c r="W7" i="10"/>
  <c r="AB7" i="10" s="1"/>
  <c r="P7" i="10"/>
  <c r="M7" i="10"/>
  <c r="J7" i="10"/>
  <c r="Z7" i="10" s="1"/>
  <c r="AC7" i="10" s="1"/>
  <c r="W6" i="10"/>
  <c r="S6" i="10"/>
  <c r="R6" i="10"/>
  <c r="X6" i="10" s="1"/>
  <c r="Q6" i="10"/>
  <c r="M6" i="10"/>
  <c r="J6" i="10"/>
  <c r="Z6" i="10" s="1"/>
  <c r="W5" i="10"/>
  <c r="S5" i="10"/>
  <c r="R8" i="10" s="1"/>
  <c r="U7" i="10" s="1"/>
  <c r="R5" i="10"/>
  <c r="Q5" i="10"/>
  <c r="O5" i="10"/>
  <c r="X5" i="10" s="1"/>
  <c r="N5" i="10"/>
  <c r="P5" i="10" s="1"/>
  <c r="J5" i="10"/>
  <c r="I8" i="10" s="1"/>
  <c r="U4" i="10" s="1"/>
  <c r="R4" i="10"/>
  <c r="Q4" i="10"/>
  <c r="S4" i="10" s="1"/>
  <c r="O4" i="10"/>
  <c r="P4" i="10" s="1"/>
  <c r="N4" i="10"/>
  <c r="M4" i="10"/>
  <c r="L4" i="10"/>
  <c r="X4" i="10" s="1"/>
  <c r="K4" i="10"/>
  <c r="Q3" i="10"/>
  <c r="N3" i="10"/>
  <c r="K3" i="10"/>
  <c r="H3" i="10"/>
  <c r="W17" i="15"/>
  <c r="V17" i="15"/>
  <c r="U17" i="15"/>
  <c r="T17" i="15"/>
  <c r="S17" i="15"/>
  <c r="R17" i="15"/>
  <c r="W3" i="15"/>
  <c r="V3" i="15"/>
  <c r="U3" i="15"/>
  <c r="T3" i="15"/>
  <c r="S3" i="15"/>
  <c r="R3" i="15"/>
  <c r="K52" i="22"/>
  <c r="K45" i="22"/>
  <c r="K38" i="22"/>
  <c r="K31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X25" i="22"/>
  <c r="W25" i="22"/>
  <c r="P25" i="22"/>
  <c r="M25" i="22"/>
  <c r="J25" i="22"/>
  <c r="R24" i="22"/>
  <c r="X24" i="22" s="1"/>
  <c r="Q24" i="22"/>
  <c r="W24" i="22" s="1"/>
  <c r="M24" i="22"/>
  <c r="J24" i="22"/>
  <c r="R23" i="22"/>
  <c r="Q23" i="22"/>
  <c r="O23" i="22"/>
  <c r="N23" i="22"/>
  <c r="J23" i="22"/>
  <c r="R22" i="22"/>
  <c r="Q22" i="22"/>
  <c r="O22" i="22"/>
  <c r="N22" i="22"/>
  <c r="L22" i="22"/>
  <c r="K22" i="22"/>
  <c r="Q21" i="22"/>
  <c r="N21" i="22"/>
  <c r="K21" i="22"/>
  <c r="H21" i="22"/>
  <c r="X17" i="22"/>
  <c r="W17" i="22"/>
  <c r="P17" i="22"/>
  <c r="M17" i="22"/>
  <c r="J17" i="22"/>
  <c r="R16" i="22"/>
  <c r="X16" i="22" s="1"/>
  <c r="Q16" i="22"/>
  <c r="W16" i="22" s="1"/>
  <c r="M16" i="22"/>
  <c r="J16" i="22"/>
  <c r="R15" i="22"/>
  <c r="Q15" i="22"/>
  <c r="O15" i="22"/>
  <c r="N15" i="22"/>
  <c r="J15" i="22"/>
  <c r="R14" i="22"/>
  <c r="Q14" i="22"/>
  <c r="O14" i="22"/>
  <c r="N14" i="22"/>
  <c r="L14" i="22"/>
  <c r="K14" i="22"/>
  <c r="Q13" i="22"/>
  <c r="N13" i="22"/>
  <c r="K13" i="22"/>
  <c r="H13" i="22"/>
  <c r="P7" i="22"/>
  <c r="M7" i="22"/>
  <c r="J7" i="22"/>
  <c r="R6" i="22"/>
  <c r="Q6" i="22"/>
  <c r="M6" i="22"/>
  <c r="J6" i="22"/>
  <c r="R5" i="22"/>
  <c r="Q5" i="22"/>
  <c r="O5" i="22"/>
  <c r="N5" i="22"/>
  <c r="J5" i="22"/>
  <c r="J8" i="22" s="1"/>
  <c r="R4" i="22"/>
  <c r="Q4" i="22"/>
  <c r="O4" i="22"/>
  <c r="N4" i="22"/>
  <c r="L4" i="22"/>
  <c r="K4" i="22"/>
  <c r="Q3" i="22"/>
  <c r="N3" i="22"/>
  <c r="K3" i="22"/>
  <c r="H3" i="22"/>
  <c r="Q17" i="15"/>
  <c r="P17" i="15"/>
  <c r="O17" i="15"/>
  <c r="N17" i="15"/>
  <c r="M17" i="15"/>
  <c r="L17" i="15"/>
  <c r="K17" i="15"/>
  <c r="J17" i="15"/>
  <c r="I17" i="15"/>
  <c r="H17" i="15"/>
  <c r="K51" i="13"/>
  <c r="T47" i="13" s="1"/>
  <c r="K44" i="13"/>
  <c r="K37" i="13"/>
  <c r="T33" i="13" s="1"/>
  <c r="K30" i="13"/>
  <c r="S18" i="12"/>
  <c r="R18" i="12"/>
  <c r="Q18" i="12"/>
  <c r="P18" i="12"/>
  <c r="O18" i="12"/>
  <c r="N18" i="12"/>
  <c r="M18" i="12"/>
  <c r="L18" i="12"/>
  <c r="K18" i="12"/>
  <c r="J18" i="12"/>
  <c r="I18" i="12"/>
  <c r="H18" i="12"/>
  <c r="X15" i="12"/>
  <c r="W15" i="12"/>
  <c r="P15" i="12"/>
  <c r="M15" i="12"/>
  <c r="J15" i="12"/>
  <c r="R14" i="12"/>
  <c r="X14" i="12" s="1"/>
  <c r="Q14" i="12"/>
  <c r="W14" i="12" s="1"/>
  <c r="M14" i="12"/>
  <c r="J14" i="12"/>
  <c r="R13" i="12"/>
  <c r="Q13" i="12"/>
  <c r="W13" i="12" s="1"/>
  <c r="O13" i="12"/>
  <c r="X13" i="12" s="1"/>
  <c r="N13" i="12"/>
  <c r="J13" i="12"/>
  <c r="S12" i="12"/>
  <c r="R12" i="12"/>
  <c r="Q12" i="12"/>
  <c r="O12" i="12"/>
  <c r="N12" i="12"/>
  <c r="L12" i="12"/>
  <c r="K12" i="12"/>
  <c r="Q11" i="12"/>
  <c r="N11" i="12"/>
  <c r="K11" i="12"/>
  <c r="H11" i="12"/>
  <c r="X7" i="12"/>
  <c r="W7" i="12"/>
  <c r="P7" i="12"/>
  <c r="M7" i="12"/>
  <c r="Z7" i="12" s="1"/>
  <c r="J7" i="12"/>
  <c r="X6" i="12"/>
  <c r="R6" i="12"/>
  <c r="Q6" i="12"/>
  <c r="W6" i="12" s="1"/>
  <c r="M6" i="12"/>
  <c r="J6" i="12"/>
  <c r="R5" i="12"/>
  <c r="Q5" i="12"/>
  <c r="W5" i="12" s="1"/>
  <c r="O5" i="12"/>
  <c r="N5" i="12"/>
  <c r="J5" i="12"/>
  <c r="H8" i="12" s="1"/>
  <c r="V4" i="12" s="1"/>
  <c r="R4" i="12"/>
  <c r="Q4" i="12"/>
  <c r="O4" i="12"/>
  <c r="N4" i="12"/>
  <c r="L4" i="12"/>
  <c r="K4" i="12"/>
  <c r="Q3" i="12"/>
  <c r="N3" i="12"/>
  <c r="K3" i="12"/>
  <c r="H3" i="12"/>
  <c r="K48" i="8"/>
  <c r="T44" i="8"/>
  <c r="K41" i="8"/>
  <c r="K34" i="8"/>
  <c r="K27" i="8"/>
  <c r="T30" i="8" s="1"/>
  <c r="X23" i="8"/>
  <c r="W23" i="8"/>
  <c r="AB23" i="8" s="1"/>
  <c r="P23" i="8"/>
  <c r="T21" i="8" s="1"/>
  <c r="M23" i="8"/>
  <c r="T20" i="8" s="1"/>
  <c r="J23" i="8"/>
  <c r="AB22" i="8"/>
  <c r="Y22" i="8"/>
  <c r="AA22" i="8" s="1"/>
  <c r="X22" i="8"/>
  <c r="W22" i="8"/>
  <c r="V22" i="8"/>
  <c r="U22" i="8"/>
  <c r="T22" i="8"/>
  <c r="P22" i="8"/>
  <c r="M22" i="8"/>
  <c r="J22" i="8"/>
  <c r="Z22" i="8" s="1"/>
  <c r="AC22" i="8" s="1"/>
  <c r="W21" i="8"/>
  <c r="AB21" i="8" s="1"/>
  <c r="V21" i="8"/>
  <c r="U21" i="8"/>
  <c r="S21" i="8"/>
  <c r="R21" i="8"/>
  <c r="X21" i="8" s="1"/>
  <c r="Q21" i="8"/>
  <c r="M21" i="8"/>
  <c r="J21" i="8"/>
  <c r="Z21" i="8" s="1"/>
  <c r="W20" i="8"/>
  <c r="AB20" i="8" s="1"/>
  <c r="V20" i="8"/>
  <c r="U20" i="8"/>
  <c r="S20" i="8"/>
  <c r="R20" i="8"/>
  <c r="Q20" i="8"/>
  <c r="O20" i="8"/>
  <c r="X20" i="8" s="1"/>
  <c r="N20" i="8"/>
  <c r="P20" i="8" s="1"/>
  <c r="Z20" i="8" s="1"/>
  <c r="J20" i="8"/>
  <c r="V19" i="8"/>
  <c r="U19" i="8"/>
  <c r="T19" i="8"/>
  <c r="R19" i="8"/>
  <c r="Q19" i="8"/>
  <c r="S19" i="8" s="1"/>
  <c r="P19" i="8"/>
  <c r="O19" i="8"/>
  <c r="N19" i="8"/>
  <c r="M19" i="8"/>
  <c r="Z19" i="8" s="1"/>
  <c r="L19" i="8"/>
  <c r="X19" i="8" s="1"/>
  <c r="K19" i="8"/>
  <c r="W19" i="8" s="1"/>
  <c r="Q18" i="8"/>
  <c r="N18" i="8"/>
  <c r="K18" i="8"/>
  <c r="H18" i="8"/>
  <c r="I15" i="8"/>
  <c r="U11" i="8" s="1"/>
  <c r="AB14" i="8"/>
  <c r="X14" i="8"/>
  <c r="W14" i="8"/>
  <c r="Y14" i="8" s="1"/>
  <c r="AA14" i="8" s="1"/>
  <c r="P14" i="8"/>
  <c r="M14" i="8"/>
  <c r="J14" i="8"/>
  <c r="Z14" i="8" s="1"/>
  <c r="AC14" i="8" s="1"/>
  <c r="R13" i="8"/>
  <c r="X13" i="8" s="1"/>
  <c r="Q13" i="8"/>
  <c r="W13" i="8" s="1"/>
  <c r="M13" i="8"/>
  <c r="J13" i="8"/>
  <c r="R12" i="8"/>
  <c r="Q12" i="8"/>
  <c r="S12" i="8" s="1"/>
  <c r="O12" i="8"/>
  <c r="X12" i="8" s="1"/>
  <c r="N12" i="8"/>
  <c r="P12" i="8" s="1"/>
  <c r="J12" i="8"/>
  <c r="J15" i="8" s="1"/>
  <c r="T11" i="8" s="1"/>
  <c r="S11" i="8"/>
  <c r="R11" i="8"/>
  <c r="Q11" i="8"/>
  <c r="P11" i="8"/>
  <c r="O11" i="8"/>
  <c r="N11" i="8"/>
  <c r="L11" i="8"/>
  <c r="X11" i="8" s="1"/>
  <c r="K11" i="8"/>
  <c r="M11" i="8" s="1"/>
  <c r="Q10" i="8"/>
  <c r="N10" i="8"/>
  <c r="K10" i="8"/>
  <c r="H10" i="8"/>
  <c r="I8" i="8"/>
  <c r="U4" i="8" s="1"/>
  <c r="AB7" i="8"/>
  <c r="X7" i="8"/>
  <c r="W7" i="8"/>
  <c r="Y7" i="8" s="1"/>
  <c r="AA7" i="8" s="1"/>
  <c r="P7" i="8"/>
  <c r="M7" i="8"/>
  <c r="J7" i="8"/>
  <c r="Z7" i="8" s="1"/>
  <c r="AC7" i="8" s="1"/>
  <c r="R6" i="8"/>
  <c r="X6" i="8" s="1"/>
  <c r="Q6" i="8"/>
  <c r="W6" i="8" s="1"/>
  <c r="M6" i="8"/>
  <c r="J6" i="8"/>
  <c r="R5" i="8"/>
  <c r="Q5" i="8"/>
  <c r="S5" i="8" s="1"/>
  <c r="O5" i="8"/>
  <c r="X5" i="8" s="1"/>
  <c r="N5" i="8"/>
  <c r="P5" i="8" s="1"/>
  <c r="J5" i="8"/>
  <c r="J8" i="8" s="1"/>
  <c r="T4" i="8" s="1"/>
  <c r="X4" i="8"/>
  <c r="S4" i="8"/>
  <c r="R4" i="8"/>
  <c r="Q4" i="8"/>
  <c r="P4" i="8"/>
  <c r="O8" i="8" s="1"/>
  <c r="U6" i="8" s="1"/>
  <c r="O4" i="8"/>
  <c r="N4" i="8"/>
  <c r="L4" i="8"/>
  <c r="K4" i="8"/>
  <c r="M4" i="8" s="1"/>
  <c r="Q3" i="8"/>
  <c r="N3" i="8"/>
  <c r="K3" i="8"/>
  <c r="H3" i="8"/>
  <c r="K51" i="7"/>
  <c r="T47" i="7"/>
  <c r="C46" i="7"/>
  <c r="K44" i="7"/>
  <c r="C42" i="7"/>
  <c r="K37" i="7"/>
  <c r="C32" i="7"/>
  <c r="K30" i="7"/>
  <c r="T33" i="7" s="1"/>
  <c r="C28" i="7"/>
  <c r="AB26" i="7"/>
  <c r="X26" i="7"/>
  <c r="Y26" i="7" s="1"/>
  <c r="AA26" i="7" s="1"/>
  <c r="W26" i="7"/>
  <c r="V26" i="7"/>
  <c r="T26" i="7"/>
  <c r="P26" i="7"/>
  <c r="M26" i="7"/>
  <c r="J26" i="7"/>
  <c r="Z26" i="7" s="1"/>
  <c r="X25" i="7"/>
  <c r="Q25" i="7"/>
  <c r="W25" i="7" s="1"/>
  <c r="M25" i="7"/>
  <c r="J25" i="7"/>
  <c r="X24" i="7"/>
  <c r="Q24" i="7"/>
  <c r="W24" i="7" s="1"/>
  <c r="P24" i="7"/>
  <c r="O24" i="7"/>
  <c r="N24" i="7"/>
  <c r="J24" i="7"/>
  <c r="S23" i="7"/>
  <c r="R23" i="7"/>
  <c r="O23" i="7"/>
  <c r="N23" i="7"/>
  <c r="P23" i="7" s="1"/>
  <c r="L23" i="7"/>
  <c r="X23" i="7" s="1"/>
  <c r="K23" i="7"/>
  <c r="M23" i="7" s="1"/>
  <c r="Q22" i="7"/>
  <c r="N22" i="7"/>
  <c r="K22" i="7"/>
  <c r="H22" i="7"/>
  <c r="X19" i="7"/>
  <c r="W19" i="7"/>
  <c r="Y19" i="7" s="1"/>
  <c r="AA19" i="7" s="1"/>
  <c r="P19" i="7"/>
  <c r="Z19" i="7" s="1"/>
  <c r="M19" i="7"/>
  <c r="J19" i="7"/>
  <c r="R18" i="7"/>
  <c r="X18" i="7" s="1"/>
  <c r="Q18" i="7"/>
  <c r="W18" i="7" s="1"/>
  <c r="M18" i="7"/>
  <c r="J18" i="7"/>
  <c r="W17" i="7"/>
  <c r="S17" i="7"/>
  <c r="R17" i="7"/>
  <c r="Q17" i="7"/>
  <c r="O17" i="7"/>
  <c r="X17" i="7" s="1"/>
  <c r="N17" i="7"/>
  <c r="J17" i="7"/>
  <c r="R16" i="7"/>
  <c r="S16" i="7" s="1"/>
  <c r="Q16" i="7"/>
  <c r="O16" i="7"/>
  <c r="N16" i="7"/>
  <c r="P16" i="7" s="1"/>
  <c r="L16" i="7"/>
  <c r="X16" i="7" s="1"/>
  <c r="K16" i="7"/>
  <c r="M16" i="7" s="1"/>
  <c r="Z16" i="7" s="1"/>
  <c r="Q15" i="7"/>
  <c r="N15" i="7"/>
  <c r="K15" i="7"/>
  <c r="H15" i="7"/>
  <c r="X13" i="7"/>
  <c r="W13" i="7"/>
  <c r="Y13" i="7" s="1"/>
  <c r="AA13" i="7" s="1"/>
  <c r="V13" i="7"/>
  <c r="U13" i="7"/>
  <c r="T13" i="7"/>
  <c r="P13" i="7"/>
  <c r="M13" i="7"/>
  <c r="Z13" i="7" s="1"/>
  <c r="J13" i="7"/>
  <c r="X12" i="7"/>
  <c r="W12" i="7"/>
  <c r="Y12" i="7" s="1"/>
  <c r="AA12" i="7" s="1"/>
  <c r="Q12" i="7"/>
  <c r="S12" i="7" s="1"/>
  <c r="M12" i="7"/>
  <c r="J12" i="7"/>
  <c r="Z12" i="7" s="1"/>
  <c r="W11" i="7"/>
  <c r="R11" i="7"/>
  <c r="S11" i="7" s="1"/>
  <c r="O11" i="7"/>
  <c r="X11" i="7" s="1"/>
  <c r="N11" i="7"/>
  <c r="J11" i="7"/>
  <c r="R10" i="7"/>
  <c r="S10" i="7" s="1"/>
  <c r="O10" i="7"/>
  <c r="N10" i="7"/>
  <c r="P10" i="7" s="1"/>
  <c r="M10" i="7"/>
  <c r="L10" i="7"/>
  <c r="X10" i="7" s="1"/>
  <c r="K10" i="7"/>
  <c r="W10" i="7" s="1"/>
  <c r="Q9" i="7"/>
  <c r="N9" i="7"/>
  <c r="K9" i="7"/>
  <c r="H9" i="7"/>
  <c r="Y7" i="7"/>
  <c r="AA7" i="7" s="1"/>
  <c r="X7" i="7"/>
  <c r="W7" i="7"/>
  <c r="AB7" i="7" s="1"/>
  <c r="P7" i="7"/>
  <c r="M7" i="7"/>
  <c r="Z7" i="7" s="1"/>
  <c r="AC7" i="7" s="1"/>
  <c r="J7" i="7"/>
  <c r="X6" i="7"/>
  <c r="R6" i="7"/>
  <c r="Q6" i="7"/>
  <c r="W6" i="7" s="1"/>
  <c r="M6" i="7"/>
  <c r="J6" i="7"/>
  <c r="R5" i="7"/>
  <c r="S5" i="7" s="1"/>
  <c r="Q5" i="7"/>
  <c r="O5" i="7"/>
  <c r="X5" i="7" s="1"/>
  <c r="N5" i="7"/>
  <c r="W5" i="7" s="1"/>
  <c r="J5" i="7"/>
  <c r="X4" i="7"/>
  <c r="R4" i="7"/>
  <c r="Q4" i="7"/>
  <c r="S4" i="7" s="1"/>
  <c r="O4" i="7"/>
  <c r="N4" i="7"/>
  <c r="P4" i="7" s="1"/>
  <c r="M4" i="7"/>
  <c r="L4" i="7"/>
  <c r="K4" i="7"/>
  <c r="W4" i="7" s="1"/>
  <c r="Q3" i="7"/>
  <c r="N3" i="7"/>
  <c r="K3" i="7"/>
  <c r="H3" i="7"/>
  <c r="I10" i="9"/>
  <c r="I9" i="9"/>
  <c r="G3" i="9"/>
  <c r="J3" i="9"/>
  <c r="L3" i="9"/>
  <c r="N3" i="9"/>
  <c r="I5" i="9"/>
  <c r="I6" i="9"/>
  <c r="I7" i="9"/>
  <c r="C38" i="6"/>
  <c r="C45" i="6"/>
  <c r="K43" i="6" s="1"/>
  <c r="C41" i="6"/>
  <c r="C34" i="6"/>
  <c r="K36" i="6" s="1"/>
  <c r="V39" i="6" s="1"/>
  <c r="C31" i="6"/>
  <c r="C27" i="6"/>
  <c r="K29" i="6" s="1"/>
  <c r="C24" i="6"/>
  <c r="C20" i="6"/>
  <c r="K22" i="6" s="1"/>
  <c r="V25" i="6" s="1"/>
  <c r="AB17" i="6"/>
  <c r="AB16" i="6"/>
  <c r="AB15" i="6"/>
  <c r="AB14" i="6"/>
  <c r="AB13" i="6"/>
  <c r="Z17" i="6"/>
  <c r="Z16" i="6"/>
  <c r="Z15" i="6"/>
  <c r="Z14" i="6"/>
  <c r="Z13" i="6"/>
  <c r="Z8" i="6"/>
  <c r="Z7" i="6"/>
  <c r="Z6" i="6"/>
  <c r="Z5" i="6"/>
  <c r="Y17" i="6"/>
  <c r="Y16" i="6"/>
  <c r="Y15" i="6"/>
  <c r="Y14" i="6"/>
  <c r="Y13" i="6"/>
  <c r="Y8" i="6"/>
  <c r="Y7" i="6"/>
  <c r="Y6" i="6"/>
  <c r="Y5" i="6"/>
  <c r="Z4" i="6"/>
  <c r="AB8" i="6"/>
  <c r="AB7" i="6"/>
  <c r="AB6" i="6"/>
  <c r="AB5" i="6"/>
  <c r="AB4" i="6"/>
  <c r="Y4" i="6"/>
  <c r="C41" i="5"/>
  <c r="C31" i="5"/>
  <c r="K29" i="5" s="1"/>
  <c r="C52" i="5"/>
  <c r="C48" i="5"/>
  <c r="C45" i="5"/>
  <c r="C38" i="5"/>
  <c r="C34" i="5"/>
  <c r="C27" i="5"/>
  <c r="Q12" i="6"/>
  <c r="N12" i="6"/>
  <c r="K12" i="6"/>
  <c r="H12" i="6"/>
  <c r="X45" i="3"/>
  <c r="W45" i="3"/>
  <c r="V45" i="3"/>
  <c r="U45" i="3"/>
  <c r="T45" i="3"/>
  <c r="P45" i="3"/>
  <c r="M45" i="3"/>
  <c r="J45" i="3"/>
  <c r="Z45" i="3" s="1"/>
  <c r="V44" i="3"/>
  <c r="U44" i="3"/>
  <c r="T44" i="3"/>
  <c r="R44" i="3"/>
  <c r="X44" i="3" s="1"/>
  <c r="Q44" i="3"/>
  <c r="W44" i="3" s="1"/>
  <c r="M44" i="3"/>
  <c r="J44" i="3"/>
  <c r="V43" i="3"/>
  <c r="U43" i="3"/>
  <c r="T43" i="3"/>
  <c r="R43" i="3"/>
  <c r="Q43" i="3"/>
  <c r="O43" i="3"/>
  <c r="N43" i="3"/>
  <c r="J43" i="3"/>
  <c r="V42" i="3"/>
  <c r="U42" i="3"/>
  <c r="T42" i="3"/>
  <c r="R42" i="3"/>
  <c r="Q42" i="3"/>
  <c r="O42" i="3"/>
  <c r="N42" i="3"/>
  <c r="L42" i="3"/>
  <c r="K42" i="3"/>
  <c r="Q41" i="3"/>
  <c r="N41" i="3"/>
  <c r="K41" i="3"/>
  <c r="H41" i="3"/>
  <c r="X38" i="3"/>
  <c r="W38" i="3"/>
  <c r="AB38" i="3" s="1"/>
  <c r="P38" i="3"/>
  <c r="M38" i="3"/>
  <c r="J38" i="3"/>
  <c r="R37" i="3"/>
  <c r="X37" i="3" s="1"/>
  <c r="Q37" i="3"/>
  <c r="W37" i="3" s="1"/>
  <c r="AB37" i="3" s="1"/>
  <c r="M37" i="3"/>
  <c r="J37" i="3"/>
  <c r="R36" i="3"/>
  <c r="Q36" i="3"/>
  <c r="O36" i="3"/>
  <c r="N36" i="3"/>
  <c r="J36" i="3"/>
  <c r="R35" i="3"/>
  <c r="Q35" i="3"/>
  <c r="S35" i="3" s="1"/>
  <c r="O35" i="3"/>
  <c r="N35" i="3"/>
  <c r="L35" i="3"/>
  <c r="K35" i="3"/>
  <c r="Q34" i="3"/>
  <c r="N34" i="3"/>
  <c r="K34" i="3"/>
  <c r="H34" i="3"/>
  <c r="X43" i="4"/>
  <c r="W43" i="4"/>
  <c r="AB43" i="4" s="1"/>
  <c r="P43" i="4"/>
  <c r="M43" i="4"/>
  <c r="J43" i="4"/>
  <c r="R42" i="4"/>
  <c r="X42" i="4" s="1"/>
  <c r="Q42" i="4"/>
  <c r="W42" i="4" s="1"/>
  <c r="AB42" i="4" s="1"/>
  <c r="M42" i="4"/>
  <c r="J42" i="4"/>
  <c r="R41" i="4"/>
  <c r="Q41" i="4"/>
  <c r="O41" i="4"/>
  <c r="N41" i="4"/>
  <c r="J41" i="4"/>
  <c r="R40" i="4"/>
  <c r="Q40" i="4"/>
  <c r="O40" i="4"/>
  <c r="N40" i="4"/>
  <c r="L40" i="4"/>
  <c r="K40" i="4"/>
  <c r="Q39" i="4"/>
  <c r="N39" i="4"/>
  <c r="K39" i="4"/>
  <c r="H39" i="4"/>
  <c r="X37" i="4"/>
  <c r="W37" i="4"/>
  <c r="AB37" i="4" s="1"/>
  <c r="P37" i="4"/>
  <c r="M37" i="4"/>
  <c r="J37" i="4"/>
  <c r="R36" i="4"/>
  <c r="X36" i="4" s="1"/>
  <c r="Q36" i="4"/>
  <c r="W36" i="4" s="1"/>
  <c r="AB36" i="4" s="1"/>
  <c r="M36" i="4"/>
  <c r="J36" i="4"/>
  <c r="R35" i="4"/>
  <c r="Q35" i="4"/>
  <c r="O35" i="4"/>
  <c r="N35" i="4"/>
  <c r="J35" i="4"/>
  <c r="R34" i="4"/>
  <c r="Q34" i="4"/>
  <c r="O34" i="4"/>
  <c r="N34" i="4"/>
  <c r="L34" i="4"/>
  <c r="K34" i="4"/>
  <c r="Q33" i="4"/>
  <c r="N33" i="4"/>
  <c r="K33" i="4"/>
  <c r="H33" i="4"/>
  <c r="AP4" i="2"/>
  <c r="AO4" i="2"/>
  <c r="K76" i="2"/>
  <c r="T72" i="2" s="1"/>
  <c r="T82" i="2" s="1"/>
  <c r="K69" i="2"/>
  <c r="K62" i="2"/>
  <c r="K55" i="2"/>
  <c r="T58" i="2" s="1"/>
  <c r="T81" i="2" s="1"/>
  <c r="K77" i="1"/>
  <c r="C68" i="1"/>
  <c r="C54" i="1"/>
  <c r="K56" i="1" s="1"/>
  <c r="N4" i="1"/>
  <c r="O4" i="1"/>
  <c r="C79" i="1"/>
  <c r="C75" i="1"/>
  <c r="C72" i="1"/>
  <c r="K70" i="1" s="1"/>
  <c r="C65" i="1"/>
  <c r="K63" i="1" s="1"/>
  <c r="T59" i="1" s="1"/>
  <c r="C61" i="1"/>
  <c r="C58" i="1"/>
  <c r="AY14" i="1"/>
  <c r="BC15" i="1"/>
  <c r="BB15" i="1"/>
  <c r="AU15" i="1"/>
  <c r="AR15" i="1"/>
  <c r="AO15" i="1"/>
  <c r="AW14" i="1"/>
  <c r="BC14" i="1" s="1"/>
  <c r="AV14" i="1"/>
  <c r="BB14" i="1" s="1"/>
  <c r="AR14" i="1"/>
  <c r="AO14" i="1"/>
  <c r="AO16" i="1" s="1"/>
  <c r="AY12" i="1" s="1"/>
  <c r="AW13" i="1"/>
  <c r="AV13" i="1"/>
  <c r="AT13" i="1"/>
  <c r="AS13" i="1"/>
  <c r="AO13" i="1"/>
  <c r="AW12" i="1"/>
  <c r="AV12" i="1"/>
  <c r="AT12" i="1"/>
  <c r="AS12" i="1"/>
  <c r="AQ12" i="1"/>
  <c r="AP12" i="1"/>
  <c r="AV11" i="1"/>
  <c r="AS11" i="1"/>
  <c r="AP11" i="1"/>
  <c r="AM11" i="1"/>
  <c r="BC7" i="1"/>
  <c r="BB7" i="1"/>
  <c r="BG7" i="1" s="1"/>
  <c r="AU7" i="1"/>
  <c r="AR7" i="1"/>
  <c r="AO7" i="1"/>
  <c r="AW6" i="1"/>
  <c r="BC6" i="1" s="1"/>
  <c r="AV6" i="1"/>
  <c r="BB6" i="1" s="1"/>
  <c r="BG6" i="1" s="1"/>
  <c r="AR6" i="1"/>
  <c r="AO6" i="1"/>
  <c r="AW5" i="1"/>
  <c r="AV5" i="1"/>
  <c r="AT5" i="1"/>
  <c r="AS5" i="1"/>
  <c r="AO5" i="1"/>
  <c r="AW4" i="1"/>
  <c r="AV4" i="1"/>
  <c r="AT4" i="1"/>
  <c r="AS4" i="1"/>
  <c r="AQ4" i="1"/>
  <c r="AP4" i="1"/>
  <c r="AV3" i="1"/>
  <c r="AS3" i="1"/>
  <c r="AP3" i="1"/>
  <c r="AM3" i="1"/>
  <c r="X74" i="16"/>
  <c r="W74" i="16"/>
  <c r="V74" i="16"/>
  <c r="U74" i="16"/>
  <c r="T74" i="16"/>
  <c r="P74" i="16"/>
  <c r="M74" i="16"/>
  <c r="J74" i="16"/>
  <c r="V73" i="16"/>
  <c r="U73" i="16"/>
  <c r="T73" i="16"/>
  <c r="R73" i="16"/>
  <c r="X73" i="16" s="1"/>
  <c r="Q73" i="16"/>
  <c r="W73" i="16" s="1"/>
  <c r="M73" i="16"/>
  <c r="J73" i="16"/>
  <c r="V72" i="16"/>
  <c r="U72" i="16"/>
  <c r="T72" i="16"/>
  <c r="R72" i="16"/>
  <c r="Q72" i="16"/>
  <c r="O72" i="16"/>
  <c r="N72" i="16"/>
  <c r="J72" i="16"/>
  <c r="V71" i="16"/>
  <c r="U71" i="16"/>
  <c r="T71" i="16"/>
  <c r="R71" i="16"/>
  <c r="Q71" i="16"/>
  <c r="O71" i="16"/>
  <c r="N71" i="16"/>
  <c r="L71" i="16"/>
  <c r="K71" i="16"/>
  <c r="Q70" i="16"/>
  <c r="N70" i="16"/>
  <c r="K70" i="16"/>
  <c r="H70" i="16"/>
  <c r="X67" i="16"/>
  <c r="W67" i="16"/>
  <c r="P67" i="16"/>
  <c r="M67" i="16"/>
  <c r="J67" i="16"/>
  <c r="R66" i="16"/>
  <c r="X66" i="16" s="1"/>
  <c r="Q66" i="16"/>
  <c r="W66" i="16" s="1"/>
  <c r="M66" i="16"/>
  <c r="J66" i="16"/>
  <c r="R65" i="16"/>
  <c r="Q65" i="16"/>
  <c r="O65" i="16"/>
  <c r="N65" i="16"/>
  <c r="J65" i="16"/>
  <c r="R64" i="16"/>
  <c r="Q64" i="16"/>
  <c r="O64" i="16"/>
  <c r="N64" i="16"/>
  <c r="L64" i="16"/>
  <c r="K64" i="16"/>
  <c r="Q63" i="16"/>
  <c r="N63" i="16"/>
  <c r="K63" i="16"/>
  <c r="H63" i="16"/>
  <c r="X44" i="16"/>
  <c r="W44" i="16"/>
  <c r="P44" i="16"/>
  <c r="M44" i="16"/>
  <c r="J44" i="16"/>
  <c r="R43" i="16"/>
  <c r="X43" i="16" s="1"/>
  <c r="Q43" i="16"/>
  <c r="M43" i="16"/>
  <c r="J43" i="16"/>
  <c r="R42" i="16"/>
  <c r="Q42" i="16"/>
  <c r="O42" i="16"/>
  <c r="N42" i="16"/>
  <c r="J42" i="16"/>
  <c r="R41" i="16"/>
  <c r="Q41" i="16"/>
  <c r="O41" i="16"/>
  <c r="N41" i="16"/>
  <c r="L41" i="16"/>
  <c r="K41" i="16"/>
  <c r="Q40" i="16"/>
  <c r="N40" i="16"/>
  <c r="K40" i="16"/>
  <c r="H40" i="16"/>
  <c r="X37" i="16"/>
  <c r="W37" i="16"/>
  <c r="X36" i="16"/>
  <c r="X14" i="16"/>
  <c r="W14" i="16"/>
  <c r="P14" i="16"/>
  <c r="M14" i="16"/>
  <c r="J14" i="16"/>
  <c r="R13" i="16"/>
  <c r="X13" i="16" s="1"/>
  <c r="Q13" i="16"/>
  <c r="M13" i="16"/>
  <c r="J13" i="16"/>
  <c r="R12" i="16"/>
  <c r="Q12" i="16"/>
  <c r="O12" i="16"/>
  <c r="N12" i="16"/>
  <c r="J12" i="16"/>
  <c r="R11" i="16"/>
  <c r="Q11" i="16"/>
  <c r="O11" i="16"/>
  <c r="N11" i="16"/>
  <c r="L11" i="16"/>
  <c r="K11" i="16"/>
  <c r="Q10" i="16"/>
  <c r="N10" i="16"/>
  <c r="K10" i="16"/>
  <c r="H10" i="16"/>
  <c r="X7" i="16"/>
  <c r="W7" i="16"/>
  <c r="P7" i="16"/>
  <c r="M7" i="16"/>
  <c r="J7" i="16"/>
  <c r="R6" i="16"/>
  <c r="X6" i="16" s="1"/>
  <c r="Q6" i="16"/>
  <c r="M6" i="16"/>
  <c r="J6" i="16"/>
  <c r="R5" i="16"/>
  <c r="Q5" i="16"/>
  <c r="O5" i="16"/>
  <c r="N5" i="16"/>
  <c r="J5" i="16"/>
  <c r="R4" i="16"/>
  <c r="Q4" i="16"/>
  <c r="O4" i="16"/>
  <c r="N4" i="16"/>
  <c r="Q3" i="16"/>
  <c r="N3" i="16"/>
  <c r="K3" i="16"/>
  <c r="H3" i="16"/>
  <c r="Q3" i="6"/>
  <c r="N3" i="6"/>
  <c r="K3" i="6"/>
  <c r="H3" i="6"/>
  <c r="K69" i="4"/>
  <c r="K62" i="4"/>
  <c r="K55" i="4"/>
  <c r="K48" i="4"/>
  <c r="X30" i="4"/>
  <c r="W30" i="4"/>
  <c r="P30" i="4"/>
  <c r="M30" i="4"/>
  <c r="J30" i="4"/>
  <c r="R29" i="4"/>
  <c r="X29" i="4" s="1"/>
  <c r="Q29" i="4"/>
  <c r="M29" i="4"/>
  <c r="J29" i="4"/>
  <c r="R28" i="4"/>
  <c r="Q28" i="4"/>
  <c r="O28" i="4"/>
  <c r="N28" i="4"/>
  <c r="J28" i="4"/>
  <c r="R27" i="4"/>
  <c r="Q27" i="4"/>
  <c r="O27" i="4"/>
  <c r="N27" i="4"/>
  <c r="L27" i="4"/>
  <c r="K27" i="4"/>
  <c r="Q26" i="4"/>
  <c r="N26" i="4"/>
  <c r="K26" i="4"/>
  <c r="H26" i="4"/>
  <c r="X22" i="4"/>
  <c r="W22" i="4"/>
  <c r="P22" i="4"/>
  <c r="M22" i="4"/>
  <c r="J22" i="4"/>
  <c r="R21" i="4"/>
  <c r="X21" i="4" s="1"/>
  <c r="Q21" i="4"/>
  <c r="M21" i="4"/>
  <c r="J21" i="4"/>
  <c r="R20" i="4"/>
  <c r="Q20" i="4"/>
  <c r="O20" i="4"/>
  <c r="N20" i="4"/>
  <c r="J20" i="4"/>
  <c r="R19" i="4"/>
  <c r="Q19" i="4"/>
  <c r="O19" i="4"/>
  <c r="N19" i="4"/>
  <c r="L19" i="4"/>
  <c r="K19" i="4"/>
  <c r="Q18" i="4"/>
  <c r="N18" i="4"/>
  <c r="K18" i="4"/>
  <c r="H18" i="4"/>
  <c r="X14" i="4"/>
  <c r="W14" i="4"/>
  <c r="AB14" i="4" s="1"/>
  <c r="P14" i="4"/>
  <c r="M14" i="4"/>
  <c r="J14" i="4"/>
  <c r="R13" i="4"/>
  <c r="X13" i="4" s="1"/>
  <c r="Q13" i="4"/>
  <c r="M13" i="4"/>
  <c r="J13" i="4"/>
  <c r="R12" i="4"/>
  <c r="Q12" i="4"/>
  <c r="O12" i="4"/>
  <c r="N12" i="4"/>
  <c r="J12" i="4"/>
  <c r="R11" i="4"/>
  <c r="Q11" i="4"/>
  <c r="O11" i="4"/>
  <c r="N11" i="4"/>
  <c r="L11" i="4"/>
  <c r="K11" i="4"/>
  <c r="Q10" i="4"/>
  <c r="N10" i="4"/>
  <c r="K10" i="4"/>
  <c r="H10" i="4"/>
  <c r="X7" i="4"/>
  <c r="W7" i="4"/>
  <c r="AB7" i="4" s="1"/>
  <c r="P7" i="4"/>
  <c r="M7" i="4"/>
  <c r="J7" i="4"/>
  <c r="R6" i="4"/>
  <c r="X6" i="4" s="1"/>
  <c r="Q6" i="4"/>
  <c r="M6" i="4"/>
  <c r="J6" i="4"/>
  <c r="R5" i="4"/>
  <c r="Q5" i="4"/>
  <c r="O5" i="4"/>
  <c r="N5" i="4"/>
  <c r="J5" i="4"/>
  <c r="R4" i="4"/>
  <c r="Q4" i="4"/>
  <c r="O4" i="4"/>
  <c r="N4" i="4"/>
  <c r="L4" i="4"/>
  <c r="K4" i="4"/>
  <c r="Q3" i="4"/>
  <c r="N3" i="4"/>
  <c r="K3" i="4"/>
  <c r="H3" i="4"/>
  <c r="BB15" i="2"/>
  <c r="BA15" i="2"/>
  <c r="AT15" i="2"/>
  <c r="AQ15" i="2"/>
  <c r="AN15" i="2"/>
  <c r="AV14" i="2"/>
  <c r="BB14" i="2" s="1"/>
  <c r="AU14" i="2"/>
  <c r="BA14" i="2" s="1"/>
  <c r="AQ14" i="2"/>
  <c r="AN14" i="2"/>
  <c r="AV13" i="2"/>
  <c r="AU13" i="2"/>
  <c r="AS13" i="2"/>
  <c r="AR13" i="2"/>
  <c r="AN13" i="2"/>
  <c r="AV12" i="2"/>
  <c r="AU12" i="2"/>
  <c r="AS12" i="2"/>
  <c r="AR12" i="2"/>
  <c r="AU11" i="2"/>
  <c r="AR11" i="2"/>
  <c r="AO11" i="2"/>
  <c r="AL11" i="2"/>
  <c r="BB7" i="2"/>
  <c r="BA7" i="2"/>
  <c r="AT7" i="2"/>
  <c r="AQ7" i="2"/>
  <c r="AN7" i="2"/>
  <c r="AV6" i="2"/>
  <c r="BB6" i="2" s="1"/>
  <c r="AU6" i="2"/>
  <c r="BA6" i="2" s="1"/>
  <c r="AQ6" i="2"/>
  <c r="AN6" i="2"/>
  <c r="AV5" i="2"/>
  <c r="AU5" i="2"/>
  <c r="AS5" i="2"/>
  <c r="AR5" i="2"/>
  <c r="AN5" i="2"/>
  <c r="AV4" i="2"/>
  <c r="AU4" i="2"/>
  <c r="AS4" i="2"/>
  <c r="AR4" i="2"/>
  <c r="AU3" i="2"/>
  <c r="AR3" i="2"/>
  <c r="AO3" i="2"/>
  <c r="AL3" i="2"/>
  <c r="X15" i="2"/>
  <c r="W15" i="2"/>
  <c r="P15" i="2"/>
  <c r="M15" i="2"/>
  <c r="J15" i="2"/>
  <c r="R14" i="2"/>
  <c r="X14" i="2" s="1"/>
  <c r="Q14" i="2"/>
  <c r="M14" i="2"/>
  <c r="J14" i="2"/>
  <c r="R13" i="2"/>
  <c r="Q13" i="2"/>
  <c r="O13" i="2"/>
  <c r="N13" i="2"/>
  <c r="J13" i="2"/>
  <c r="R12" i="2"/>
  <c r="Q12" i="2"/>
  <c r="O12" i="2"/>
  <c r="N12" i="2"/>
  <c r="L12" i="2"/>
  <c r="K12" i="2"/>
  <c r="Q11" i="2"/>
  <c r="N11" i="2"/>
  <c r="K11" i="2"/>
  <c r="H11" i="2"/>
  <c r="X7" i="2"/>
  <c r="W7" i="2"/>
  <c r="P7" i="2"/>
  <c r="M7" i="2"/>
  <c r="J7" i="2"/>
  <c r="R6" i="2"/>
  <c r="X6" i="2" s="1"/>
  <c r="Q6" i="2"/>
  <c r="M6" i="2"/>
  <c r="J6" i="2"/>
  <c r="H8" i="2" s="1"/>
  <c r="V4" i="2" s="1"/>
  <c r="R5" i="2"/>
  <c r="Q5" i="2"/>
  <c r="O5" i="2"/>
  <c r="N5" i="2"/>
  <c r="J5" i="2"/>
  <c r="R4" i="2"/>
  <c r="Q4" i="2"/>
  <c r="O4" i="2"/>
  <c r="N4" i="2"/>
  <c r="L4" i="2"/>
  <c r="K4" i="2"/>
  <c r="Q3" i="2"/>
  <c r="N3" i="2"/>
  <c r="K3" i="2"/>
  <c r="H3" i="2"/>
  <c r="X23" i="13"/>
  <c r="W23" i="13"/>
  <c r="P23" i="13"/>
  <c r="M23" i="13"/>
  <c r="J23" i="13"/>
  <c r="R22" i="13"/>
  <c r="X22" i="13" s="1"/>
  <c r="Q22" i="13"/>
  <c r="W22" i="13" s="1"/>
  <c r="M22" i="13"/>
  <c r="J22" i="13"/>
  <c r="R21" i="13"/>
  <c r="Q21" i="13"/>
  <c r="O21" i="13"/>
  <c r="N21" i="13"/>
  <c r="J21" i="13"/>
  <c r="R20" i="13"/>
  <c r="Q20" i="13"/>
  <c r="O20" i="13"/>
  <c r="N20" i="13"/>
  <c r="L20" i="13"/>
  <c r="K20" i="13"/>
  <c r="Q19" i="13"/>
  <c r="N19" i="13"/>
  <c r="K19" i="13"/>
  <c r="H19" i="13"/>
  <c r="X15" i="13"/>
  <c r="W15" i="13"/>
  <c r="P15" i="13"/>
  <c r="M15" i="13"/>
  <c r="J15" i="13"/>
  <c r="R14" i="13"/>
  <c r="X14" i="13" s="1"/>
  <c r="Q14" i="13"/>
  <c r="W14" i="13" s="1"/>
  <c r="M14" i="13"/>
  <c r="J14" i="13"/>
  <c r="R13" i="13"/>
  <c r="Q13" i="13"/>
  <c r="O13" i="13"/>
  <c r="N13" i="13"/>
  <c r="J13" i="13"/>
  <c r="R12" i="13"/>
  <c r="Q12" i="13"/>
  <c r="O12" i="13"/>
  <c r="N12" i="13"/>
  <c r="L12" i="13"/>
  <c r="K12" i="13"/>
  <c r="Q11" i="13"/>
  <c r="N11" i="13"/>
  <c r="K11" i="13"/>
  <c r="H11" i="13"/>
  <c r="X7" i="13"/>
  <c r="W7" i="13"/>
  <c r="P7" i="13"/>
  <c r="M7" i="13"/>
  <c r="J7" i="13"/>
  <c r="R6" i="13"/>
  <c r="X6" i="13" s="1"/>
  <c r="Q6" i="13"/>
  <c r="W6" i="13" s="1"/>
  <c r="M6" i="13"/>
  <c r="J6" i="13"/>
  <c r="R5" i="13"/>
  <c r="Q5" i="13"/>
  <c r="O5" i="13"/>
  <c r="N5" i="13"/>
  <c r="J5" i="13"/>
  <c r="R4" i="13"/>
  <c r="Q4" i="13"/>
  <c r="O4" i="13"/>
  <c r="N4" i="13"/>
  <c r="L4" i="13"/>
  <c r="K4" i="13"/>
  <c r="Q3" i="13"/>
  <c r="N3" i="13"/>
  <c r="K3" i="13"/>
  <c r="H3" i="13"/>
  <c r="X15" i="11"/>
  <c r="W15" i="11"/>
  <c r="P15" i="11"/>
  <c r="M15" i="11"/>
  <c r="J15" i="11"/>
  <c r="R14" i="11"/>
  <c r="X14" i="11" s="1"/>
  <c r="Q14" i="11"/>
  <c r="M14" i="11"/>
  <c r="J14" i="11"/>
  <c r="R13" i="11"/>
  <c r="Q13" i="11"/>
  <c r="O13" i="11"/>
  <c r="N13" i="11"/>
  <c r="J13" i="11"/>
  <c r="R12" i="11"/>
  <c r="Q12" i="11"/>
  <c r="O12" i="11"/>
  <c r="N12" i="11"/>
  <c r="L12" i="11"/>
  <c r="K12" i="11"/>
  <c r="Q11" i="11"/>
  <c r="N11" i="11"/>
  <c r="K11" i="11"/>
  <c r="H11" i="11"/>
  <c r="X7" i="11"/>
  <c r="W7" i="11"/>
  <c r="AB7" i="11" s="1"/>
  <c r="P7" i="11"/>
  <c r="M7" i="11"/>
  <c r="J7" i="11"/>
  <c r="R6" i="11"/>
  <c r="X6" i="11" s="1"/>
  <c r="Q6" i="11"/>
  <c r="M6" i="11"/>
  <c r="J6" i="11"/>
  <c r="R5" i="11"/>
  <c r="Q5" i="11"/>
  <c r="O5" i="11"/>
  <c r="N5" i="11"/>
  <c r="J5" i="11"/>
  <c r="R4" i="11"/>
  <c r="Q4" i="11"/>
  <c r="O4" i="11"/>
  <c r="N4" i="11"/>
  <c r="L4" i="11"/>
  <c r="K4" i="11"/>
  <c r="Q3" i="11"/>
  <c r="N3" i="11"/>
  <c r="K3" i="11"/>
  <c r="H3" i="11"/>
  <c r="K50" i="5"/>
  <c r="T46" i="5" s="1"/>
  <c r="K43" i="5"/>
  <c r="K36" i="5"/>
  <c r="T32" i="5" s="1"/>
  <c r="T56" i="5" s="1"/>
  <c r="X23" i="5"/>
  <c r="W23" i="5"/>
  <c r="P23" i="5"/>
  <c r="M23" i="5"/>
  <c r="J23" i="5"/>
  <c r="R22" i="5"/>
  <c r="X22" i="5" s="1"/>
  <c r="Q22" i="5"/>
  <c r="S22" i="5" s="1"/>
  <c r="M22" i="5"/>
  <c r="J22" i="5"/>
  <c r="R21" i="5"/>
  <c r="Q21" i="5"/>
  <c r="O21" i="5"/>
  <c r="N21" i="5"/>
  <c r="J21" i="5"/>
  <c r="R20" i="5"/>
  <c r="Q20" i="5"/>
  <c r="O20" i="5"/>
  <c r="N20" i="5"/>
  <c r="L20" i="5"/>
  <c r="K20" i="5"/>
  <c r="Q19" i="5"/>
  <c r="N19" i="5"/>
  <c r="K19" i="5"/>
  <c r="H19" i="5"/>
  <c r="X15" i="5"/>
  <c r="W15" i="5"/>
  <c r="AB15" i="5" s="1"/>
  <c r="P15" i="5"/>
  <c r="M15" i="5"/>
  <c r="J15" i="5"/>
  <c r="R14" i="5"/>
  <c r="X14" i="5" s="1"/>
  <c r="Q14" i="5"/>
  <c r="W14" i="5" s="1"/>
  <c r="M14" i="5"/>
  <c r="J14" i="5"/>
  <c r="R13" i="5"/>
  <c r="Q13" i="5"/>
  <c r="O13" i="5"/>
  <c r="N13" i="5"/>
  <c r="J13" i="5"/>
  <c r="R12" i="5"/>
  <c r="Q12" i="5"/>
  <c r="O12" i="5"/>
  <c r="N12" i="5"/>
  <c r="L12" i="5"/>
  <c r="K12" i="5"/>
  <c r="Q11" i="5"/>
  <c r="N11" i="5"/>
  <c r="K11" i="5"/>
  <c r="H11" i="5"/>
  <c r="X7" i="5"/>
  <c r="W7" i="5"/>
  <c r="AB7" i="5" s="1"/>
  <c r="P7" i="5"/>
  <c r="M7" i="5"/>
  <c r="J7" i="5"/>
  <c r="R6" i="5"/>
  <c r="X6" i="5" s="1"/>
  <c r="Q6" i="5"/>
  <c r="W6" i="5" s="1"/>
  <c r="AB6" i="5" s="1"/>
  <c r="M6" i="5"/>
  <c r="J6" i="5"/>
  <c r="R5" i="5"/>
  <c r="Q5" i="5"/>
  <c r="S5" i="5" s="1"/>
  <c r="O5" i="5"/>
  <c r="N5" i="5"/>
  <c r="J5" i="5"/>
  <c r="R4" i="5"/>
  <c r="Q4" i="5"/>
  <c r="O4" i="5"/>
  <c r="N4" i="5"/>
  <c r="L4" i="5"/>
  <c r="K4" i="5"/>
  <c r="Q3" i="5"/>
  <c r="N3" i="5"/>
  <c r="K3" i="5"/>
  <c r="H3" i="5"/>
  <c r="K70" i="3"/>
  <c r="K63" i="3"/>
  <c r="K56" i="3"/>
  <c r="T52" i="3" s="1"/>
  <c r="K49" i="3"/>
  <c r="X31" i="3"/>
  <c r="W31" i="3"/>
  <c r="P31" i="3"/>
  <c r="M31" i="3"/>
  <c r="J31" i="3"/>
  <c r="R30" i="3"/>
  <c r="X30" i="3" s="1"/>
  <c r="Q30" i="3"/>
  <c r="W30" i="3" s="1"/>
  <c r="M30" i="3"/>
  <c r="J30" i="3"/>
  <c r="R29" i="3"/>
  <c r="Q29" i="3"/>
  <c r="O29" i="3"/>
  <c r="N29" i="3"/>
  <c r="J29" i="3"/>
  <c r="R28" i="3"/>
  <c r="Q28" i="3"/>
  <c r="O28" i="3"/>
  <c r="N28" i="3"/>
  <c r="L28" i="3"/>
  <c r="K28" i="3"/>
  <c r="Q27" i="3"/>
  <c r="N27" i="3"/>
  <c r="K27" i="3"/>
  <c r="H27" i="3"/>
  <c r="X23" i="3"/>
  <c r="W23" i="3"/>
  <c r="P23" i="3"/>
  <c r="M23" i="3"/>
  <c r="J23" i="3"/>
  <c r="R22" i="3"/>
  <c r="X22" i="3" s="1"/>
  <c r="Q22" i="3"/>
  <c r="W22" i="3" s="1"/>
  <c r="M22" i="3"/>
  <c r="J22" i="3"/>
  <c r="R21" i="3"/>
  <c r="Q21" i="3"/>
  <c r="O21" i="3"/>
  <c r="N21" i="3"/>
  <c r="J21" i="3"/>
  <c r="R20" i="3"/>
  <c r="Q20" i="3"/>
  <c r="O20" i="3"/>
  <c r="N20" i="3"/>
  <c r="L20" i="3"/>
  <c r="K20" i="3"/>
  <c r="Q19" i="3"/>
  <c r="N19" i="3"/>
  <c r="K19" i="3"/>
  <c r="H19" i="3"/>
  <c r="X15" i="3"/>
  <c r="W15" i="3"/>
  <c r="P15" i="3"/>
  <c r="M15" i="3"/>
  <c r="J15" i="3"/>
  <c r="R14" i="3"/>
  <c r="X14" i="3" s="1"/>
  <c r="Q14" i="3"/>
  <c r="W14" i="3" s="1"/>
  <c r="M14" i="3"/>
  <c r="J14" i="3"/>
  <c r="R13" i="3"/>
  <c r="Q13" i="3"/>
  <c r="O13" i="3"/>
  <c r="N13" i="3"/>
  <c r="J13" i="3"/>
  <c r="R12" i="3"/>
  <c r="Q12" i="3"/>
  <c r="O12" i="3"/>
  <c r="N12" i="3"/>
  <c r="L12" i="3"/>
  <c r="K12" i="3"/>
  <c r="Q11" i="3"/>
  <c r="N11" i="3"/>
  <c r="K11" i="3"/>
  <c r="H11" i="3"/>
  <c r="X7" i="3"/>
  <c r="W7" i="3"/>
  <c r="P7" i="3"/>
  <c r="M7" i="3"/>
  <c r="J7" i="3"/>
  <c r="R6" i="3"/>
  <c r="X6" i="3" s="1"/>
  <c r="Q6" i="3"/>
  <c r="M6" i="3"/>
  <c r="J6" i="3"/>
  <c r="R5" i="3"/>
  <c r="Q5" i="3"/>
  <c r="O5" i="3"/>
  <c r="N5" i="3"/>
  <c r="J5" i="3"/>
  <c r="R4" i="3"/>
  <c r="Q4" i="3"/>
  <c r="O4" i="3"/>
  <c r="N4" i="3"/>
  <c r="L4" i="3"/>
  <c r="K4" i="3"/>
  <c r="Q3" i="3"/>
  <c r="N3" i="3"/>
  <c r="K3" i="3"/>
  <c r="H3" i="3"/>
  <c r="T73" i="1"/>
  <c r="T82" i="1" s="1"/>
  <c r="X31" i="1"/>
  <c r="W31" i="1"/>
  <c r="P31" i="1"/>
  <c r="M31" i="1"/>
  <c r="J31" i="1"/>
  <c r="R30" i="1"/>
  <c r="X30" i="1" s="1"/>
  <c r="Q30" i="1"/>
  <c r="M30" i="1"/>
  <c r="J30" i="1"/>
  <c r="R29" i="1"/>
  <c r="Q29" i="1"/>
  <c r="O29" i="1"/>
  <c r="X29" i="1" s="1"/>
  <c r="N29" i="1"/>
  <c r="J29" i="1"/>
  <c r="R28" i="1"/>
  <c r="Q28" i="1"/>
  <c r="O28" i="1"/>
  <c r="N28" i="1"/>
  <c r="L28" i="1"/>
  <c r="K28" i="1"/>
  <c r="Q27" i="1"/>
  <c r="N27" i="1"/>
  <c r="K27" i="1"/>
  <c r="H27" i="1"/>
  <c r="X23" i="1"/>
  <c r="W23" i="1"/>
  <c r="P23" i="1"/>
  <c r="M23" i="1"/>
  <c r="J23" i="1"/>
  <c r="R22" i="1"/>
  <c r="X22" i="1" s="1"/>
  <c r="Q22" i="1"/>
  <c r="M22" i="1"/>
  <c r="J22" i="1"/>
  <c r="R21" i="1"/>
  <c r="Q21" i="1"/>
  <c r="O21" i="1"/>
  <c r="N21" i="1"/>
  <c r="J21" i="1"/>
  <c r="R20" i="1"/>
  <c r="Q20" i="1"/>
  <c r="O20" i="1"/>
  <c r="N20" i="1"/>
  <c r="L20" i="1"/>
  <c r="K20" i="1"/>
  <c r="Q19" i="1"/>
  <c r="N19" i="1"/>
  <c r="K19" i="1"/>
  <c r="H19" i="1"/>
  <c r="X15" i="1"/>
  <c r="W15" i="1"/>
  <c r="AB15" i="1" s="1"/>
  <c r="P15" i="1"/>
  <c r="M15" i="1"/>
  <c r="J15" i="1"/>
  <c r="R14" i="1"/>
  <c r="X14" i="1" s="1"/>
  <c r="M14" i="1"/>
  <c r="J14" i="1"/>
  <c r="R13" i="1"/>
  <c r="Q13" i="1"/>
  <c r="O13" i="1"/>
  <c r="N13" i="1"/>
  <c r="J13" i="1"/>
  <c r="R12" i="1"/>
  <c r="Q12" i="1"/>
  <c r="O12" i="1"/>
  <c r="N12" i="1"/>
  <c r="L12" i="1"/>
  <c r="K12" i="1"/>
  <c r="Q11" i="1"/>
  <c r="N11" i="1"/>
  <c r="K11" i="1"/>
  <c r="H11" i="1"/>
  <c r="X7" i="1"/>
  <c r="W7" i="1"/>
  <c r="AB7" i="1" s="1"/>
  <c r="P7" i="1"/>
  <c r="M7" i="1"/>
  <c r="J7" i="1"/>
  <c r="R6" i="1"/>
  <c r="X6" i="1" s="1"/>
  <c r="Q6" i="1"/>
  <c r="M6" i="1"/>
  <c r="J6" i="1"/>
  <c r="R5" i="1"/>
  <c r="Q5" i="1"/>
  <c r="O5" i="1"/>
  <c r="N5" i="1"/>
  <c r="J5" i="1"/>
  <c r="R4" i="1"/>
  <c r="Q4" i="1"/>
  <c r="L4" i="1"/>
  <c r="K4" i="1"/>
  <c r="Q3" i="1"/>
  <c r="N3" i="1"/>
  <c r="K3" i="1"/>
  <c r="H3" i="1"/>
  <c r="T48" i="22" l="1"/>
  <c r="P8" i="15"/>
  <c r="O8" i="15"/>
  <c r="M8" i="15"/>
  <c r="K8" i="15"/>
  <c r="T34" i="22"/>
  <c r="Y15" i="13"/>
  <c r="AA15" i="13" s="1"/>
  <c r="S22" i="22"/>
  <c r="S4" i="22"/>
  <c r="W14" i="22"/>
  <c r="AB14" i="22" s="1"/>
  <c r="S14" i="22"/>
  <c r="X15" i="22"/>
  <c r="Z17" i="22"/>
  <c r="J26" i="22"/>
  <c r="T22" i="22" s="1"/>
  <c r="Y25" i="22"/>
  <c r="AA25" i="22" s="1"/>
  <c r="X14" i="22"/>
  <c r="M4" i="22"/>
  <c r="M8" i="22" s="1"/>
  <c r="AA7" i="22"/>
  <c r="AC7" i="22" s="1"/>
  <c r="P14" i="22"/>
  <c r="W15" i="22"/>
  <c r="AB15" i="22" s="1"/>
  <c r="W22" i="22"/>
  <c r="AB22" i="22" s="1"/>
  <c r="AB7" i="22"/>
  <c r="H18" i="22"/>
  <c r="V14" i="22" s="1"/>
  <c r="X22" i="22"/>
  <c r="X23" i="22"/>
  <c r="Z25" i="22"/>
  <c r="P4" i="22"/>
  <c r="AB4" i="22" s="1"/>
  <c r="Y17" i="22"/>
  <c r="AA17" i="22" s="1"/>
  <c r="P22" i="22"/>
  <c r="W23" i="22"/>
  <c r="M20" i="13"/>
  <c r="W4" i="13"/>
  <c r="S20" i="13"/>
  <c r="Q8" i="15"/>
  <c r="S71" i="16"/>
  <c r="Z74" i="16"/>
  <c r="P4" i="16"/>
  <c r="Y67" i="16"/>
  <c r="AA67" i="16" s="1"/>
  <c r="P71" i="16"/>
  <c r="P13" i="12"/>
  <c r="Y15" i="12"/>
  <c r="AA15" i="12" s="1"/>
  <c r="Z15" i="12"/>
  <c r="H16" i="12"/>
  <c r="V12" i="12" s="1"/>
  <c r="W12" i="12"/>
  <c r="P12" i="12"/>
  <c r="O16" i="12" s="1"/>
  <c r="U14" i="12" s="1"/>
  <c r="X12" i="12"/>
  <c r="X5" i="12"/>
  <c r="P5" i="12"/>
  <c r="O8" i="12" s="1"/>
  <c r="U6" i="12" s="1"/>
  <c r="S4" i="12"/>
  <c r="Y7" i="12"/>
  <c r="AA7" i="12" s="1"/>
  <c r="P4" i="12"/>
  <c r="X4" i="12"/>
  <c r="M4" i="12"/>
  <c r="K8" i="12" s="1"/>
  <c r="V5" i="12" s="1"/>
  <c r="M8" i="10"/>
  <c r="T5" i="10" s="1"/>
  <c r="L8" i="10"/>
  <c r="U5" i="10" s="1"/>
  <c r="K8" i="10"/>
  <c r="V5" i="10" s="1"/>
  <c r="Z4" i="10"/>
  <c r="M16" i="10"/>
  <c r="T13" i="10" s="1"/>
  <c r="L16" i="10"/>
  <c r="U13" i="10" s="1"/>
  <c r="K16" i="10"/>
  <c r="V13" i="10" s="1"/>
  <c r="Z12" i="10"/>
  <c r="Y13" i="10"/>
  <c r="AA13" i="10" s="1"/>
  <c r="Y22" i="10"/>
  <c r="AA22" i="10" s="1"/>
  <c r="AB22" i="10"/>
  <c r="W4" i="10"/>
  <c r="P8" i="10"/>
  <c r="T6" i="10" s="1"/>
  <c r="O8" i="10"/>
  <c r="U6" i="10" s="1"/>
  <c r="Y5" i="10"/>
  <c r="AA5" i="10" s="1"/>
  <c r="AB5" i="10"/>
  <c r="W12" i="10"/>
  <c r="P16" i="10"/>
  <c r="T14" i="10" s="1"/>
  <c r="O16" i="10"/>
  <c r="U14" i="10" s="1"/>
  <c r="N16" i="10"/>
  <c r="V14" i="10" s="1"/>
  <c r="P24" i="10"/>
  <c r="T22" i="10" s="1"/>
  <c r="O24" i="10"/>
  <c r="U22" i="10" s="1"/>
  <c r="N24" i="10"/>
  <c r="V22" i="10" s="1"/>
  <c r="Y6" i="10"/>
  <c r="AA6" i="10" s="1"/>
  <c r="AC6" i="10" s="1"/>
  <c r="AB6" i="10"/>
  <c r="Q8" i="10"/>
  <c r="V7" i="10" s="1"/>
  <c r="S8" i="10"/>
  <c r="T7" i="10" s="1"/>
  <c r="J8" i="10"/>
  <c r="T4" i="10" s="1"/>
  <c r="Q16" i="10"/>
  <c r="V15" i="10" s="1"/>
  <c r="S16" i="10"/>
  <c r="T15" i="10" s="1"/>
  <c r="R16" i="10"/>
  <c r="U15" i="10" s="1"/>
  <c r="Y14" i="10"/>
  <c r="AA14" i="10" s="1"/>
  <c r="AC14" i="10" s="1"/>
  <c r="AB20" i="10"/>
  <c r="Y20" i="10"/>
  <c r="AA20" i="10" s="1"/>
  <c r="R24" i="10"/>
  <c r="U23" i="10" s="1"/>
  <c r="M20" i="10"/>
  <c r="W21" i="10"/>
  <c r="S22" i="10"/>
  <c r="Z22" i="10" s="1"/>
  <c r="Y23" i="10"/>
  <c r="AA23" i="10" s="1"/>
  <c r="AC23" i="10" s="1"/>
  <c r="AB13" i="10"/>
  <c r="AB14" i="10"/>
  <c r="S24" i="10"/>
  <c r="T23" i="10" s="1"/>
  <c r="H8" i="10"/>
  <c r="V4" i="10" s="1"/>
  <c r="H16" i="10"/>
  <c r="V12" i="10" s="1"/>
  <c r="Z5" i="10"/>
  <c r="Z13" i="10"/>
  <c r="AC13" i="10" s="1"/>
  <c r="Z21" i="10"/>
  <c r="N3" i="15"/>
  <c r="J3" i="15"/>
  <c r="K8" i="22"/>
  <c r="AB16" i="22"/>
  <c r="Y16" i="22"/>
  <c r="AA16" i="22" s="1"/>
  <c r="AA6" i="22"/>
  <c r="AC6" i="22" s="1"/>
  <c r="AB24" i="22"/>
  <c r="Y24" i="22"/>
  <c r="AA24" i="22" s="1"/>
  <c r="H8" i="22"/>
  <c r="X4" i="22" s="1"/>
  <c r="I8" i="22"/>
  <c r="W4" i="22" s="1"/>
  <c r="AB17" i="22"/>
  <c r="I18" i="22"/>
  <c r="U14" i="22" s="1"/>
  <c r="AB25" i="22"/>
  <c r="I26" i="22"/>
  <c r="U22" i="22" s="1"/>
  <c r="H26" i="22"/>
  <c r="V22" i="22" s="1"/>
  <c r="S5" i="22"/>
  <c r="S6" i="22"/>
  <c r="AB6" i="22" s="1"/>
  <c r="M14" i="22"/>
  <c r="S15" i="22"/>
  <c r="S16" i="22"/>
  <c r="Z16" i="22" s="1"/>
  <c r="J18" i="22"/>
  <c r="T14" i="22" s="1"/>
  <c r="M22" i="22"/>
  <c r="S23" i="22"/>
  <c r="S24" i="22"/>
  <c r="Z24" i="22" s="1"/>
  <c r="P5" i="22"/>
  <c r="P15" i="22"/>
  <c r="P23" i="22"/>
  <c r="L3" i="15"/>
  <c r="H3" i="15"/>
  <c r="I3" i="15"/>
  <c r="Y7" i="13"/>
  <c r="AA7" i="13" s="1"/>
  <c r="P12" i="13"/>
  <c r="X20" i="13"/>
  <c r="X5" i="13"/>
  <c r="P20" i="13"/>
  <c r="S12" i="13"/>
  <c r="AB5" i="12"/>
  <c r="Y5" i="12"/>
  <c r="AA5" i="12" s="1"/>
  <c r="AB13" i="12"/>
  <c r="Y13" i="12"/>
  <c r="AA13" i="12" s="1"/>
  <c r="Z4" i="12"/>
  <c r="M8" i="12"/>
  <c r="T5" i="12" s="1"/>
  <c r="AB6" i="12"/>
  <c r="Y6" i="12"/>
  <c r="AA6" i="12" s="1"/>
  <c r="Y12" i="12"/>
  <c r="AA12" i="12" s="1"/>
  <c r="AB12" i="12"/>
  <c r="AB14" i="12"/>
  <c r="Y14" i="12"/>
  <c r="AA14" i="12" s="1"/>
  <c r="P8" i="12"/>
  <c r="T6" i="12" s="1"/>
  <c r="P16" i="12"/>
  <c r="T14" i="12" s="1"/>
  <c r="N16" i="12"/>
  <c r="V14" i="12" s="1"/>
  <c r="AB7" i="12"/>
  <c r="I8" i="12"/>
  <c r="U4" i="12" s="1"/>
  <c r="AB15" i="12"/>
  <c r="I16" i="12"/>
  <c r="U12" i="12" s="1"/>
  <c r="W4" i="12"/>
  <c r="S5" i="12"/>
  <c r="S6" i="12"/>
  <c r="Z6" i="12" s="1"/>
  <c r="J8" i="12"/>
  <c r="T4" i="12" s="1"/>
  <c r="M12" i="12"/>
  <c r="S13" i="12"/>
  <c r="S14" i="12"/>
  <c r="Z14" i="12" s="1"/>
  <c r="J16" i="12"/>
  <c r="T12" i="12" s="1"/>
  <c r="W12" i="11"/>
  <c r="AB12" i="11" s="1"/>
  <c r="W4" i="11"/>
  <c r="AB4" i="11" s="1"/>
  <c r="P4" i="11"/>
  <c r="S4" i="11"/>
  <c r="K15" i="8"/>
  <c r="V12" i="8" s="1"/>
  <c r="Z11" i="8"/>
  <c r="M15" i="8"/>
  <c r="T12" i="8" s="1"/>
  <c r="L15" i="8"/>
  <c r="U12" i="8" s="1"/>
  <c r="O15" i="8"/>
  <c r="U13" i="8" s="1"/>
  <c r="Y19" i="8"/>
  <c r="AA19" i="8" s="1"/>
  <c r="AB19" i="8"/>
  <c r="AB6" i="8"/>
  <c r="Y6" i="8"/>
  <c r="AA6" i="8" s="1"/>
  <c r="AB13" i="8"/>
  <c r="Y13" i="8"/>
  <c r="AA13" i="8" s="1"/>
  <c r="Z5" i="8"/>
  <c r="Z12" i="8"/>
  <c r="K8" i="8"/>
  <c r="V5" i="8" s="1"/>
  <c r="Z4" i="8"/>
  <c r="L8" i="8"/>
  <c r="U5" i="8" s="1"/>
  <c r="M8" i="8"/>
  <c r="T5" i="8" s="1"/>
  <c r="AC19" i="8"/>
  <c r="W4" i="8"/>
  <c r="H8" i="8"/>
  <c r="V4" i="8" s="1"/>
  <c r="P8" i="8"/>
  <c r="T6" i="8" s="1"/>
  <c r="W11" i="8"/>
  <c r="H15" i="8"/>
  <c r="V11" i="8" s="1"/>
  <c r="P15" i="8"/>
  <c r="T13" i="8" s="1"/>
  <c r="Y20" i="8"/>
  <c r="AA20" i="8" s="1"/>
  <c r="AC20" i="8" s="1"/>
  <c r="Y21" i="8"/>
  <c r="AA21" i="8" s="1"/>
  <c r="AC21" i="8" s="1"/>
  <c r="AD21" i="8" s="1"/>
  <c r="Y23" i="8"/>
  <c r="AA23" i="8" s="1"/>
  <c r="Z23" i="8"/>
  <c r="AC23" i="8" s="1"/>
  <c r="W5" i="8"/>
  <c r="S6" i="8"/>
  <c r="Z6" i="8" s="1"/>
  <c r="AC6" i="8" s="1"/>
  <c r="N8" i="8"/>
  <c r="V6" i="8" s="1"/>
  <c r="W12" i="8"/>
  <c r="S13" i="8"/>
  <c r="Z13" i="8" s="1"/>
  <c r="AC13" i="8" s="1"/>
  <c r="N15" i="8"/>
  <c r="V13" i="8" s="1"/>
  <c r="Y6" i="7"/>
  <c r="AA6" i="7" s="1"/>
  <c r="AB6" i="7"/>
  <c r="AB5" i="7"/>
  <c r="Y5" i="7"/>
  <c r="AA5" i="7" s="1"/>
  <c r="AC13" i="7"/>
  <c r="AB18" i="7"/>
  <c r="Y18" i="7"/>
  <c r="AA18" i="7" s="1"/>
  <c r="Y4" i="7"/>
  <c r="AA4" i="7" s="1"/>
  <c r="AB4" i="7"/>
  <c r="AB10" i="7"/>
  <c r="Y10" i="7"/>
  <c r="AA10" i="7" s="1"/>
  <c r="Y17" i="7"/>
  <c r="AA17" i="7" s="1"/>
  <c r="Z24" i="7"/>
  <c r="Y24" i="7"/>
  <c r="AA24" i="7" s="1"/>
  <c r="AB24" i="7"/>
  <c r="Y25" i="7"/>
  <c r="AA25" i="7" s="1"/>
  <c r="AB25" i="7"/>
  <c r="Z4" i="7"/>
  <c r="AC4" i="7" s="1"/>
  <c r="Z10" i="7"/>
  <c r="Y11" i="7"/>
  <c r="AA11" i="7" s="1"/>
  <c r="Z23" i="7"/>
  <c r="AC26" i="7"/>
  <c r="P11" i="7"/>
  <c r="Z11" i="7" s="1"/>
  <c r="AC11" i="7" s="1"/>
  <c r="AB11" i="7"/>
  <c r="AB12" i="7"/>
  <c r="AC12" i="7" s="1"/>
  <c r="P17" i="7"/>
  <c r="Z17" i="7" s="1"/>
  <c r="P5" i="7"/>
  <c r="Z5" i="7" s="1"/>
  <c r="S6" i="7"/>
  <c r="Z6" i="7" s="1"/>
  <c r="AC6" i="7" s="1"/>
  <c r="AB13" i="7"/>
  <c r="W16" i="7"/>
  <c r="AB17" i="7"/>
  <c r="AB19" i="7"/>
  <c r="AC19" i="7" s="1"/>
  <c r="S24" i="7"/>
  <c r="S25" i="7"/>
  <c r="Z25" i="7" s="1"/>
  <c r="AC25" i="7" s="1"/>
  <c r="S18" i="7"/>
  <c r="Z18" i="7" s="1"/>
  <c r="AC18" i="7" s="1"/>
  <c r="W23" i="7"/>
  <c r="P8" i="9"/>
  <c r="Q8" i="9"/>
  <c r="I8" i="9"/>
  <c r="G8" i="9"/>
  <c r="H8" i="9"/>
  <c r="O8" i="9"/>
  <c r="J8" i="9"/>
  <c r="K8" i="9"/>
  <c r="T55" i="5"/>
  <c r="AA7" i="6"/>
  <c r="AA17" i="6"/>
  <c r="AA14" i="6"/>
  <c r="AA6" i="6"/>
  <c r="AA5" i="6"/>
  <c r="AA13" i="6"/>
  <c r="AA15" i="6"/>
  <c r="AA16" i="6"/>
  <c r="AA8" i="6"/>
  <c r="AA4" i="6"/>
  <c r="W21" i="5"/>
  <c r="AB21" i="5" s="1"/>
  <c r="S20" i="5"/>
  <c r="W20" i="5"/>
  <c r="Y15" i="5"/>
  <c r="AA15" i="5" s="1"/>
  <c r="S12" i="5"/>
  <c r="M12" i="5"/>
  <c r="M16" i="5" s="1"/>
  <c r="T13" i="5" s="1"/>
  <c r="J11" i="6"/>
  <c r="X35" i="3"/>
  <c r="Y38" i="3"/>
  <c r="AA38" i="3" s="1"/>
  <c r="P35" i="3"/>
  <c r="Y45" i="3"/>
  <c r="AA45" i="3" s="1"/>
  <c r="S42" i="3"/>
  <c r="W36" i="3"/>
  <c r="AB36" i="3" s="1"/>
  <c r="P42" i="3"/>
  <c r="X36" i="3"/>
  <c r="Z38" i="3"/>
  <c r="S36" i="3"/>
  <c r="M42" i="3"/>
  <c r="M35" i="3"/>
  <c r="S37" i="3"/>
  <c r="Z37" i="3" s="1"/>
  <c r="X43" i="3"/>
  <c r="W35" i="3"/>
  <c r="AB35" i="3" s="1"/>
  <c r="X42" i="3"/>
  <c r="W43" i="3"/>
  <c r="AB43" i="3" s="1"/>
  <c r="AB44" i="3"/>
  <c r="Y44" i="3"/>
  <c r="AA44" i="3" s="1"/>
  <c r="Y37" i="3"/>
  <c r="AA37" i="3" s="1"/>
  <c r="W42" i="3"/>
  <c r="AB45" i="3"/>
  <c r="S43" i="3"/>
  <c r="S44" i="3"/>
  <c r="Z44" i="3" s="1"/>
  <c r="P36" i="3"/>
  <c r="P43" i="3"/>
  <c r="P40" i="4"/>
  <c r="P41" i="4"/>
  <c r="M34" i="4"/>
  <c r="W35" i="4"/>
  <c r="AB35" i="4" s="1"/>
  <c r="P34" i="4"/>
  <c r="Y37" i="4"/>
  <c r="AA37" i="4" s="1"/>
  <c r="S41" i="4"/>
  <c r="Z41" i="4" s="1"/>
  <c r="S36" i="4"/>
  <c r="W34" i="4"/>
  <c r="AB34" i="4" s="1"/>
  <c r="S35" i="4"/>
  <c r="W40" i="4"/>
  <c r="AB40" i="4" s="1"/>
  <c r="W41" i="4"/>
  <c r="AB41" i="4" s="1"/>
  <c r="X34" i="4"/>
  <c r="S34" i="4"/>
  <c r="X35" i="4"/>
  <c r="Z37" i="4"/>
  <c r="X40" i="4"/>
  <c r="X41" i="4"/>
  <c r="S42" i="4"/>
  <c r="Z42" i="4" s="1"/>
  <c r="T65" i="4"/>
  <c r="T73" i="4" s="1"/>
  <c r="M40" i="4"/>
  <c r="S40" i="4"/>
  <c r="Z43" i="4"/>
  <c r="Y43" i="4"/>
  <c r="AA43" i="4" s="1"/>
  <c r="Y36" i="4"/>
  <c r="AA36" i="4" s="1"/>
  <c r="Y42" i="4"/>
  <c r="AA42" i="4" s="1"/>
  <c r="P35" i="4"/>
  <c r="S27" i="4"/>
  <c r="T51" i="4"/>
  <c r="T74" i="4" s="1"/>
  <c r="W27" i="4"/>
  <c r="AB27" i="4" s="1"/>
  <c r="T66" i="3"/>
  <c r="T74" i="3" s="1"/>
  <c r="T73" i="3"/>
  <c r="X12" i="3"/>
  <c r="M28" i="3"/>
  <c r="M4" i="5"/>
  <c r="L8" i="5" s="1"/>
  <c r="U5" i="5" s="1"/>
  <c r="S4" i="5"/>
  <c r="W13" i="5"/>
  <c r="AB13" i="5" s="1"/>
  <c r="S14" i="5"/>
  <c r="J16" i="11"/>
  <c r="T12" i="11" s="1"/>
  <c r="X13" i="11"/>
  <c r="Y15" i="11"/>
  <c r="AA15" i="11" s="1"/>
  <c r="Y23" i="13"/>
  <c r="AA23" i="13" s="1"/>
  <c r="X4" i="11"/>
  <c r="W13" i="13"/>
  <c r="AB13" i="13" s="1"/>
  <c r="X21" i="13"/>
  <c r="X19" i="4"/>
  <c r="S28" i="4"/>
  <c r="S4" i="16"/>
  <c r="M11" i="16"/>
  <c r="K15" i="16" s="1"/>
  <c r="V12" i="16" s="1"/>
  <c r="S11" i="16"/>
  <c r="L38" i="16"/>
  <c r="M64" i="16"/>
  <c r="K68" i="16" s="1"/>
  <c r="V65" i="16" s="1"/>
  <c r="S64" i="16"/>
  <c r="X65" i="16"/>
  <c r="Y74" i="16"/>
  <c r="AA74" i="16" s="1"/>
  <c r="P4" i="5"/>
  <c r="S12" i="11"/>
  <c r="S4" i="13"/>
  <c r="H23" i="4"/>
  <c r="V19" i="4" s="1"/>
  <c r="S4" i="4"/>
  <c r="J15" i="4"/>
  <c r="T11" i="4" s="1"/>
  <c r="J8" i="4"/>
  <c r="T4" i="4" s="1"/>
  <c r="P4" i="4"/>
  <c r="P11" i="4"/>
  <c r="P19" i="4"/>
  <c r="P27" i="4"/>
  <c r="X4" i="4"/>
  <c r="S11" i="4"/>
  <c r="Z22" i="4"/>
  <c r="P28" i="4"/>
  <c r="X13" i="3"/>
  <c r="X4" i="3"/>
  <c r="Y15" i="3"/>
  <c r="AA15" i="3" s="1"/>
  <c r="Z15" i="3"/>
  <c r="S28" i="3"/>
  <c r="P5" i="3"/>
  <c r="Y31" i="3"/>
  <c r="AA31" i="3" s="1"/>
  <c r="S4" i="3"/>
  <c r="Z7" i="3"/>
  <c r="S12" i="3"/>
  <c r="P13" i="3"/>
  <c r="S20" i="3"/>
  <c r="Y23" i="3"/>
  <c r="AA23" i="3" s="1"/>
  <c r="X21" i="3"/>
  <c r="P29" i="3"/>
  <c r="P20" i="3"/>
  <c r="P21" i="3"/>
  <c r="Z23" i="3"/>
  <c r="M20" i="3"/>
  <c r="M24" i="3" s="1"/>
  <c r="T21" i="3" s="1"/>
  <c r="X28" i="3"/>
  <c r="X29" i="3"/>
  <c r="P28" i="3"/>
  <c r="X5" i="3"/>
  <c r="T83" i="1"/>
  <c r="P4" i="3"/>
  <c r="W4" i="3"/>
  <c r="AB4" i="3" s="1"/>
  <c r="P12" i="3"/>
  <c r="O16" i="3" s="1"/>
  <c r="U14" i="3" s="1"/>
  <c r="J16" i="3"/>
  <c r="T12" i="3" s="1"/>
  <c r="W13" i="3"/>
  <c r="J24" i="3"/>
  <c r="T20" i="3" s="1"/>
  <c r="W21" i="3"/>
  <c r="AB21" i="3" s="1"/>
  <c r="J32" i="3"/>
  <c r="T28" i="3" s="1"/>
  <c r="W29" i="3"/>
  <c r="Y29" i="3" s="1"/>
  <c r="AA29" i="3" s="1"/>
  <c r="Z31" i="3"/>
  <c r="S13" i="5"/>
  <c r="S21" i="5"/>
  <c r="R24" i="5" s="1"/>
  <c r="U23" i="5" s="1"/>
  <c r="W5" i="13"/>
  <c r="AB5" i="13" s="1"/>
  <c r="W12" i="13"/>
  <c r="W21" i="13"/>
  <c r="AB21" i="13" s="1"/>
  <c r="X20" i="4"/>
  <c r="W5" i="5"/>
  <c r="AB5" i="5" s="1"/>
  <c r="M20" i="5"/>
  <c r="X11" i="4"/>
  <c r="M4" i="3"/>
  <c r="M8" i="3" s="1"/>
  <c r="T5" i="3" s="1"/>
  <c r="M12" i="3"/>
  <c r="M16" i="3" s="1"/>
  <c r="T13" i="3" s="1"/>
  <c r="X20" i="3"/>
  <c r="W4" i="5"/>
  <c r="AB4" i="5" s="1"/>
  <c r="S6" i="5"/>
  <c r="Z7" i="5"/>
  <c r="P20" i="5"/>
  <c r="Z20" i="5" s="1"/>
  <c r="Z23" i="5"/>
  <c r="S18" i="11"/>
  <c r="S19" i="4"/>
  <c r="H31" i="4"/>
  <c r="V27" i="4" s="1"/>
  <c r="Z7" i="11"/>
  <c r="P12" i="11"/>
  <c r="L18" i="11"/>
  <c r="Z7" i="13"/>
  <c r="J16" i="13"/>
  <c r="T12" i="13" s="1"/>
  <c r="Z23" i="13"/>
  <c r="J26" i="13"/>
  <c r="M4" i="4"/>
  <c r="S5" i="4"/>
  <c r="M11" i="4"/>
  <c r="M15" i="4" s="1"/>
  <c r="T12" i="4" s="1"/>
  <c r="S12" i="4"/>
  <c r="M19" i="4"/>
  <c r="K23" i="4" s="1"/>
  <c r="V20" i="4" s="1"/>
  <c r="P20" i="4"/>
  <c r="P23" i="4" s="1"/>
  <c r="T21" i="4" s="1"/>
  <c r="H68" i="16"/>
  <c r="V64" i="16" s="1"/>
  <c r="X71" i="16"/>
  <c r="W72" i="16"/>
  <c r="AB72" i="16" s="1"/>
  <c r="BB12" i="1"/>
  <c r="I12" i="9"/>
  <c r="J8" i="11"/>
  <c r="T4" i="11" s="1"/>
  <c r="X5" i="11"/>
  <c r="Y7" i="11"/>
  <c r="AA7" i="11" s="1"/>
  <c r="X12" i="11"/>
  <c r="Y12" i="11" s="1"/>
  <c r="AA12" i="11" s="1"/>
  <c r="Z15" i="11"/>
  <c r="M4" i="13"/>
  <c r="K8" i="13" s="1"/>
  <c r="V5" i="13" s="1"/>
  <c r="X12" i="13"/>
  <c r="X13" i="13"/>
  <c r="Z15" i="13"/>
  <c r="H24" i="13"/>
  <c r="V20" i="13" s="1"/>
  <c r="S20" i="4"/>
  <c r="M27" i="4"/>
  <c r="L31" i="4" s="1"/>
  <c r="U28" i="4" s="1"/>
  <c r="X28" i="4"/>
  <c r="X4" i="16"/>
  <c r="S5" i="16"/>
  <c r="S12" i="16"/>
  <c r="X64" i="16"/>
  <c r="Z67" i="16"/>
  <c r="H45" i="16"/>
  <c r="V41" i="16" s="1"/>
  <c r="P64" i="16"/>
  <c r="W65" i="16"/>
  <c r="AB65" i="16" s="1"/>
  <c r="W71" i="16"/>
  <c r="AB71" i="16" s="1"/>
  <c r="X72" i="16"/>
  <c r="S12" i="2"/>
  <c r="BD15" i="2"/>
  <c r="AW4" i="2"/>
  <c r="BB13" i="2"/>
  <c r="W4" i="2"/>
  <c r="AB4" i="2" s="1"/>
  <c r="AW12" i="2"/>
  <c r="AV16" i="2" s="1"/>
  <c r="AY15" i="2" s="1"/>
  <c r="X12" i="2"/>
  <c r="AN8" i="2"/>
  <c r="AX4" i="2" s="1"/>
  <c r="X13" i="2"/>
  <c r="BB12" i="2"/>
  <c r="Z15" i="2"/>
  <c r="S4" i="2"/>
  <c r="X5" i="2"/>
  <c r="P4" i="2"/>
  <c r="P12" i="2"/>
  <c r="AQ4" i="2"/>
  <c r="AP8" i="2" s="1"/>
  <c r="AY5" i="2" s="1"/>
  <c r="BC7" i="2"/>
  <c r="BE7" i="2" s="1"/>
  <c r="AT12" i="2"/>
  <c r="BA13" i="2"/>
  <c r="BF13" i="2" s="1"/>
  <c r="BB4" i="2"/>
  <c r="BB5" i="2"/>
  <c r="BD7" i="2"/>
  <c r="AN16" i="2"/>
  <c r="AX12" i="2" s="1"/>
  <c r="M4" i="2"/>
  <c r="M12" i="2"/>
  <c r="M16" i="2" s="1"/>
  <c r="T13" i="2" s="1"/>
  <c r="Y15" i="2"/>
  <c r="AA15" i="2" s="1"/>
  <c r="AT4" i="2"/>
  <c r="BA5" i="2"/>
  <c r="BF5" i="2" s="1"/>
  <c r="AQ12" i="2"/>
  <c r="BC15" i="2"/>
  <c r="BE15" i="2" s="1"/>
  <c r="BB13" i="1"/>
  <c r="BG13" i="1" s="1"/>
  <c r="BC13" i="1"/>
  <c r="AU5" i="1"/>
  <c r="AN16" i="1"/>
  <c r="AZ12" i="1" s="1"/>
  <c r="BC12" i="1"/>
  <c r="BD12" i="1" s="1"/>
  <c r="BF12" i="1" s="1"/>
  <c r="AM16" i="1"/>
  <c r="BA12" i="1" s="1"/>
  <c r="AU4" i="1"/>
  <c r="AT8" i="1" s="1"/>
  <c r="AZ6" i="1" s="1"/>
  <c r="BD15" i="1"/>
  <c r="BF15" i="1" s="1"/>
  <c r="BE15" i="1"/>
  <c r="BD14" i="1"/>
  <c r="BF14" i="1" s="1"/>
  <c r="AX13" i="1"/>
  <c r="BG12" i="1"/>
  <c r="BG15" i="1"/>
  <c r="BG14" i="1"/>
  <c r="X12" i="1"/>
  <c r="BB4" i="1"/>
  <c r="BG4" i="1" s="1"/>
  <c r="AM8" i="1"/>
  <c r="BA4" i="1" s="1"/>
  <c r="AX5" i="1"/>
  <c r="AX14" i="1"/>
  <c r="X20" i="1"/>
  <c r="AO8" i="1"/>
  <c r="AY4" i="1" s="1"/>
  <c r="BC4" i="1"/>
  <c r="AX4" i="1"/>
  <c r="BC5" i="1"/>
  <c r="BE7" i="1"/>
  <c r="BD7" i="1"/>
  <c r="BF7" i="1" s="1"/>
  <c r="AX12" i="1"/>
  <c r="AR12" i="1"/>
  <c r="AP16" i="1" s="1"/>
  <c r="BA13" i="1" s="1"/>
  <c r="AN8" i="1"/>
  <c r="AZ4" i="1" s="1"/>
  <c r="AU12" i="1"/>
  <c r="BB5" i="1"/>
  <c r="BD6" i="1"/>
  <c r="BF6" i="1" s="1"/>
  <c r="AR4" i="1"/>
  <c r="AX6" i="1"/>
  <c r="BE6" i="1" s="1"/>
  <c r="AU13" i="1"/>
  <c r="AB66" i="16"/>
  <c r="Y66" i="16"/>
  <c r="AA66" i="16" s="1"/>
  <c r="AB73" i="16"/>
  <c r="Y73" i="16"/>
  <c r="AA73" i="16" s="1"/>
  <c r="W64" i="16"/>
  <c r="AB67" i="16"/>
  <c r="I68" i="16"/>
  <c r="AB74" i="16"/>
  <c r="S65" i="16"/>
  <c r="S66" i="16"/>
  <c r="Z66" i="16" s="1"/>
  <c r="J68" i="16"/>
  <c r="T64" i="16" s="1"/>
  <c r="M71" i="16"/>
  <c r="S72" i="16"/>
  <c r="S73" i="16"/>
  <c r="Z73" i="16" s="1"/>
  <c r="P65" i="16"/>
  <c r="P72" i="16"/>
  <c r="S41" i="16"/>
  <c r="Z7" i="16"/>
  <c r="Z14" i="16"/>
  <c r="X11" i="16"/>
  <c r="X35" i="16"/>
  <c r="P41" i="16"/>
  <c r="H8" i="16"/>
  <c r="V4" i="16" s="1"/>
  <c r="P11" i="16"/>
  <c r="H15" i="16"/>
  <c r="V11" i="16" s="1"/>
  <c r="M4" i="16"/>
  <c r="K8" i="16" s="1"/>
  <c r="V5" i="16" s="1"/>
  <c r="AB34" i="16"/>
  <c r="M41" i="16"/>
  <c r="L45" i="16" s="1"/>
  <c r="P42" i="16"/>
  <c r="X41" i="16"/>
  <c r="X42" i="16"/>
  <c r="J8" i="16"/>
  <c r="T4" i="16" s="1"/>
  <c r="Y7" i="16"/>
  <c r="AA7" i="16" s="1"/>
  <c r="S42" i="16"/>
  <c r="P5" i="16"/>
  <c r="W5" i="16"/>
  <c r="W6" i="16"/>
  <c r="S6" i="16"/>
  <c r="Z6" i="16" s="1"/>
  <c r="P12" i="16"/>
  <c r="W12" i="16"/>
  <c r="W36" i="16"/>
  <c r="Z36" i="16"/>
  <c r="Y37" i="16"/>
  <c r="AA37" i="16" s="1"/>
  <c r="AB37" i="16"/>
  <c r="X5" i="16"/>
  <c r="I8" i="16"/>
  <c r="X12" i="16"/>
  <c r="Z37" i="16"/>
  <c r="W41" i="16"/>
  <c r="W43" i="16"/>
  <c r="S43" i="16"/>
  <c r="Z43" i="16" s="1"/>
  <c r="Y44" i="16"/>
  <c r="AA44" i="16" s="1"/>
  <c r="AB44" i="16"/>
  <c r="I38" i="16"/>
  <c r="J38" i="16"/>
  <c r="T34" i="16" s="1"/>
  <c r="Z44" i="16"/>
  <c r="W4" i="16"/>
  <c r="AB7" i="16"/>
  <c r="W11" i="16"/>
  <c r="J15" i="16"/>
  <c r="T11" i="16" s="1"/>
  <c r="I15" i="16"/>
  <c r="W13" i="16"/>
  <c r="S13" i="16"/>
  <c r="Z13" i="16" s="1"/>
  <c r="AB14" i="16"/>
  <c r="Y14" i="16"/>
  <c r="AA14" i="16" s="1"/>
  <c r="L15" i="16"/>
  <c r="H38" i="16"/>
  <c r="V34" i="16" s="1"/>
  <c r="I45" i="16"/>
  <c r="J45" i="16"/>
  <c r="T41" i="16" s="1"/>
  <c r="W35" i="16"/>
  <c r="W42" i="16"/>
  <c r="H11" i="6"/>
  <c r="I11" i="6"/>
  <c r="K8" i="4"/>
  <c r="V5" i="4" s="1"/>
  <c r="W11" i="4"/>
  <c r="P5" i="4"/>
  <c r="W5" i="4"/>
  <c r="W6" i="4"/>
  <c r="S6" i="4"/>
  <c r="Z6" i="4" s="1"/>
  <c r="Z7" i="4"/>
  <c r="Y7" i="4"/>
  <c r="AA7" i="4" s="1"/>
  <c r="H8" i="4"/>
  <c r="V4" i="4" s="1"/>
  <c r="P12" i="4"/>
  <c r="W12" i="4"/>
  <c r="W13" i="4"/>
  <c r="S13" i="4"/>
  <c r="Z13" i="4" s="1"/>
  <c r="Z14" i="4"/>
  <c r="Y14" i="4"/>
  <c r="AA14" i="4" s="1"/>
  <c r="H15" i="4"/>
  <c r="V11" i="4" s="1"/>
  <c r="X27" i="4"/>
  <c r="Y27" i="4" s="1"/>
  <c r="AA27" i="4" s="1"/>
  <c r="I31" i="4"/>
  <c r="U27" i="4" s="1"/>
  <c r="J31" i="4"/>
  <c r="T27" i="4" s="1"/>
  <c r="Z30" i="4"/>
  <c r="L8" i="4"/>
  <c r="U5" i="4" s="1"/>
  <c r="W29" i="4"/>
  <c r="S29" i="4"/>
  <c r="Z29" i="4" s="1"/>
  <c r="AB30" i="4"/>
  <c r="Y30" i="4"/>
  <c r="AA30" i="4" s="1"/>
  <c r="W4" i="4"/>
  <c r="J23" i="4"/>
  <c r="T19" i="4" s="1"/>
  <c r="I23" i="4"/>
  <c r="U19" i="4" s="1"/>
  <c r="X5" i="4"/>
  <c r="I8" i="4"/>
  <c r="U4" i="4" s="1"/>
  <c r="X12" i="4"/>
  <c r="I15" i="4"/>
  <c r="U11" i="4" s="1"/>
  <c r="W19" i="4"/>
  <c r="W21" i="4"/>
  <c r="S21" i="4"/>
  <c r="Z21" i="4" s="1"/>
  <c r="AB22" i="4"/>
  <c r="Y22" i="4"/>
  <c r="AA22" i="4" s="1"/>
  <c r="W20" i="4"/>
  <c r="W28" i="4"/>
  <c r="L16" i="2"/>
  <c r="U13" i="2" s="1"/>
  <c r="W13" i="2"/>
  <c r="S13" i="2"/>
  <c r="W6" i="2"/>
  <c r="S6" i="2"/>
  <c r="Z6" i="2" s="1"/>
  <c r="H16" i="2"/>
  <c r="V12" i="2" s="1"/>
  <c r="J16" i="2"/>
  <c r="T12" i="2" s="1"/>
  <c r="I16" i="2"/>
  <c r="U12" i="2" s="1"/>
  <c r="BF6" i="2"/>
  <c r="BC6" i="2"/>
  <c r="BE6" i="2" s="1"/>
  <c r="AO16" i="2"/>
  <c r="AZ13" i="2" s="1"/>
  <c r="K8" i="2"/>
  <c r="V5" i="2" s="1"/>
  <c r="W5" i="2"/>
  <c r="S5" i="2"/>
  <c r="Y7" i="2"/>
  <c r="AA7" i="2" s="1"/>
  <c r="AB7" i="2"/>
  <c r="X4" i="2"/>
  <c r="J8" i="2"/>
  <c r="T4" i="2" s="1"/>
  <c r="I8" i="2"/>
  <c r="U4" i="2" s="1"/>
  <c r="Z7" i="2"/>
  <c r="W12" i="2"/>
  <c r="W14" i="2"/>
  <c r="S14" i="2"/>
  <c r="Z14" i="2" s="1"/>
  <c r="AO8" i="2"/>
  <c r="AZ5" i="2" s="1"/>
  <c r="BC13" i="2"/>
  <c r="BE13" i="2" s="1"/>
  <c r="BF14" i="2"/>
  <c r="BC14" i="2"/>
  <c r="BE14" i="2" s="1"/>
  <c r="AB15" i="2"/>
  <c r="BF7" i="2"/>
  <c r="AM8" i="2"/>
  <c r="AY4" i="2" s="1"/>
  <c r="BF15" i="2"/>
  <c r="AM16" i="2"/>
  <c r="AY12" i="2" s="1"/>
  <c r="BA4" i="2"/>
  <c r="AL8" i="2"/>
  <c r="AZ4" i="2" s="1"/>
  <c r="BA12" i="2"/>
  <c r="AL16" i="2"/>
  <c r="AZ12" i="2" s="1"/>
  <c r="AW5" i="2"/>
  <c r="AW6" i="2"/>
  <c r="BD6" i="2" s="1"/>
  <c r="AW13" i="2"/>
  <c r="AW14" i="2"/>
  <c r="P5" i="2"/>
  <c r="P13" i="2"/>
  <c r="O16" i="2" s="1"/>
  <c r="U14" i="2" s="1"/>
  <c r="AT5" i="2"/>
  <c r="AT13" i="2"/>
  <c r="AB6" i="13"/>
  <c r="Y6" i="13"/>
  <c r="AA6" i="13" s="1"/>
  <c r="AB22" i="13"/>
  <c r="Y22" i="13"/>
  <c r="AA22" i="13" s="1"/>
  <c r="AB4" i="13"/>
  <c r="X4" i="13"/>
  <c r="Y4" i="13" s="1"/>
  <c r="AA4" i="13" s="1"/>
  <c r="H8" i="13"/>
  <c r="V4" i="13" s="1"/>
  <c r="J8" i="13"/>
  <c r="T4" i="13" s="1"/>
  <c r="I8" i="13"/>
  <c r="U4" i="13" s="1"/>
  <c r="P4" i="13"/>
  <c r="AB14" i="13"/>
  <c r="Y14" i="13"/>
  <c r="AA14" i="13" s="1"/>
  <c r="L24" i="13"/>
  <c r="U21" i="13" s="1"/>
  <c r="H16" i="13"/>
  <c r="V12" i="13" s="1"/>
  <c r="W20" i="13"/>
  <c r="H26" i="13"/>
  <c r="AB7" i="13"/>
  <c r="AB15" i="13"/>
  <c r="I16" i="13"/>
  <c r="U12" i="13" s="1"/>
  <c r="AB23" i="13"/>
  <c r="I24" i="13"/>
  <c r="U20" i="13" s="1"/>
  <c r="I26" i="13"/>
  <c r="S5" i="13"/>
  <c r="S6" i="13"/>
  <c r="Z6" i="13" s="1"/>
  <c r="M12" i="13"/>
  <c r="S13" i="13"/>
  <c r="S14" i="13"/>
  <c r="Z14" i="13" s="1"/>
  <c r="S21" i="13"/>
  <c r="S22" i="13"/>
  <c r="Z22" i="13" s="1"/>
  <c r="J24" i="13"/>
  <c r="T20" i="13" s="1"/>
  <c r="P5" i="13"/>
  <c r="P13" i="13"/>
  <c r="P21" i="13"/>
  <c r="N26" i="13"/>
  <c r="I8" i="11"/>
  <c r="U4" i="11" s="1"/>
  <c r="I16" i="11"/>
  <c r="U12" i="11" s="1"/>
  <c r="O18" i="11"/>
  <c r="N18" i="11"/>
  <c r="M4" i="11"/>
  <c r="S5" i="11"/>
  <c r="M12" i="11"/>
  <c r="S13" i="11"/>
  <c r="M18" i="11"/>
  <c r="P18" i="11"/>
  <c r="AB15" i="11"/>
  <c r="J18" i="11"/>
  <c r="I18" i="11"/>
  <c r="P5" i="11"/>
  <c r="O8" i="11" s="1"/>
  <c r="U6" i="11" s="1"/>
  <c r="W5" i="11"/>
  <c r="W6" i="11"/>
  <c r="S6" i="11"/>
  <c r="Z6" i="11" s="1"/>
  <c r="H8" i="11"/>
  <c r="V4" i="11" s="1"/>
  <c r="P13" i="11"/>
  <c r="N16" i="11" s="1"/>
  <c r="V14" i="11" s="1"/>
  <c r="W13" i="11"/>
  <c r="W14" i="11"/>
  <c r="S14" i="11"/>
  <c r="Z14" i="11" s="1"/>
  <c r="H16" i="11"/>
  <c r="V12" i="11" s="1"/>
  <c r="Q18" i="11"/>
  <c r="H18" i="11"/>
  <c r="M12" i="9"/>
  <c r="L12" i="9"/>
  <c r="G12" i="9"/>
  <c r="H12" i="9"/>
  <c r="K16" i="5"/>
  <c r="V13" i="5" s="1"/>
  <c r="L16" i="5"/>
  <c r="U13" i="5" s="1"/>
  <c r="R16" i="5"/>
  <c r="U15" i="5" s="1"/>
  <c r="AB20" i="5"/>
  <c r="AB14" i="5"/>
  <c r="Y14" i="5"/>
  <c r="AA14" i="5" s="1"/>
  <c r="X5" i="5"/>
  <c r="P5" i="5"/>
  <c r="N8" i="5" s="1"/>
  <c r="V6" i="5" s="1"/>
  <c r="H16" i="5"/>
  <c r="V12" i="5" s="1"/>
  <c r="K24" i="5"/>
  <c r="V21" i="5" s="1"/>
  <c r="M24" i="5"/>
  <c r="T21" i="5" s="1"/>
  <c r="W22" i="5"/>
  <c r="X12" i="5"/>
  <c r="W12" i="5"/>
  <c r="I16" i="5"/>
  <c r="U12" i="5" s="1"/>
  <c r="Q24" i="5"/>
  <c r="V23" i="5" s="1"/>
  <c r="X21" i="5"/>
  <c r="P21" i="5"/>
  <c r="Y6" i="5"/>
  <c r="AA6" i="5" s="1"/>
  <c r="H8" i="5"/>
  <c r="V4" i="5" s="1"/>
  <c r="Z22" i="5"/>
  <c r="H24" i="5"/>
  <c r="V20" i="5" s="1"/>
  <c r="J16" i="5"/>
  <c r="T12" i="5" s="1"/>
  <c r="X4" i="5"/>
  <c r="Y4" i="5" s="1"/>
  <c r="AA4" i="5" s="1"/>
  <c r="I8" i="5"/>
  <c r="U4" i="5" s="1"/>
  <c r="Y7" i="5"/>
  <c r="AA7" i="5" s="1"/>
  <c r="AC7" i="5" s="1"/>
  <c r="J8" i="5"/>
  <c r="T4" i="5" s="1"/>
  <c r="P12" i="5"/>
  <c r="X13" i="5"/>
  <c r="P13" i="5"/>
  <c r="Z13" i="5" s="1"/>
  <c r="Z15" i="5"/>
  <c r="X20" i="5"/>
  <c r="J24" i="5"/>
  <c r="T20" i="5" s="1"/>
  <c r="I24" i="5"/>
  <c r="U20" i="5" s="1"/>
  <c r="Y23" i="5"/>
  <c r="AA23" i="5" s="1"/>
  <c r="AB23" i="5"/>
  <c r="L24" i="5"/>
  <c r="U21" i="5" s="1"/>
  <c r="J8" i="3"/>
  <c r="T4" i="3" s="1"/>
  <c r="I8" i="3"/>
  <c r="U4" i="3" s="1"/>
  <c r="W5" i="3"/>
  <c r="S5" i="3"/>
  <c r="W6" i="3"/>
  <c r="S6" i="3"/>
  <c r="Z6" i="3" s="1"/>
  <c r="Y7" i="3"/>
  <c r="AA7" i="3" s="1"/>
  <c r="AB7" i="3"/>
  <c r="P16" i="3"/>
  <c r="T14" i="3" s="1"/>
  <c r="H8" i="3"/>
  <c r="V4" i="3" s="1"/>
  <c r="AB14" i="3"/>
  <c r="Y14" i="3"/>
  <c r="AA14" i="3" s="1"/>
  <c r="AB22" i="3"/>
  <c r="Y22" i="3"/>
  <c r="AA22" i="3" s="1"/>
  <c r="K32" i="3"/>
  <c r="V29" i="3" s="1"/>
  <c r="M32" i="3"/>
  <c r="T29" i="3" s="1"/>
  <c r="L32" i="3"/>
  <c r="U29" i="3" s="1"/>
  <c r="AB30" i="3"/>
  <c r="Y30" i="3"/>
  <c r="AA30" i="3" s="1"/>
  <c r="W12" i="3"/>
  <c r="H16" i="3"/>
  <c r="V12" i="3" s="1"/>
  <c r="H24" i="3"/>
  <c r="V20" i="3" s="1"/>
  <c r="AB15" i="3"/>
  <c r="I16" i="3"/>
  <c r="U12" i="3" s="1"/>
  <c r="AB23" i="3"/>
  <c r="I24" i="3"/>
  <c r="U20" i="3" s="1"/>
  <c r="AB31" i="3"/>
  <c r="I32" i="3"/>
  <c r="U28" i="3" s="1"/>
  <c r="W20" i="3"/>
  <c r="W28" i="3"/>
  <c r="H32" i="3"/>
  <c r="V28" i="3" s="1"/>
  <c r="S13" i="3"/>
  <c r="S14" i="3"/>
  <c r="S21" i="3"/>
  <c r="S22" i="3"/>
  <c r="Z22" i="3" s="1"/>
  <c r="S29" i="3"/>
  <c r="S30" i="3"/>
  <c r="Z30" i="3" s="1"/>
  <c r="X5" i="1"/>
  <c r="J16" i="1"/>
  <c r="T12" i="1" s="1"/>
  <c r="M4" i="1"/>
  <c r="K8" i="1" s="1"/>
  <c r="V5" i="1" s="1"/>
  <c r="S4" i="1"/>
  <c r="M12" i="1"/>
  <c r="M16" i="1" s="1"/>
  <c r="T13" i="1" s="1"/>
  <c r="S12" i="1"/>
  <c r="S28" i="1"/>
  <c r="P5" i="1"/>
  <c r="M20" i="1"/>
  <c r="K24" i="1" s="1"/>
  <c r="V21" i="1" s="1"/>
  <c r="S20" i="1"/>
  <c r="M28" i="1"/>
  <c r="L32" i="1" s="1"/>
  <c r="U29" i="1" s="1"/>
  <c r="H24" i="1"/>
  <c r="V20" i="1" s="1"/>
  <c r="X21" i="1"/>
  <c r="S21" i="1"/>
  <c r="P28" i="1"/>
  <c r="W28" i="1"/>
  <c r="AB28" i="1" s="1"/>
  <c r="S29" i="1"/>
  <c r="X13" i="1"/>
  <c r="X4" i="1"/>
  <c r="J8" i="1"/>
  <c r="T4" i="1" s="1"/>
  <c r="S5" i="1"/>
  <c r="I8" i="1"/>
  <c r="U4" i="1" s="1"/>
  <c r="P12" i="1"/>
  <c r="S13" i="1"/>
  <c r="I16" i="1"/>
  <c r="U12" i="1" s="1"/>
  <c r="P20" i="1"/>
  <c r="X28" i="1"/>
  <c r="P29" i="1"/>
  <c r="P4" i="1"/>
  <c r="W5" i="1"/>
  <c r="W6" i="1"/>
  <c r="S6" i="1"/>
  <c r="Z6" i="1" s="1"/>
  <c r="W12" i="1"/>
  <c r="W20" i="1"/>
  <c r="J24" i="1"/>
  <c r="T20" i="1" s="1"/>
  <c r="I24" i="1"/>
  <c r="U20" i="1" s="1"/>
  <c r="Z23" i="1"/>
  <c r="W30" i="1"/>
  <c r="S30" i="1"/>
  <c r="Z30" i="1" s="1"/>
  <c r="Y31" i="1"/>
  <c r="AA31" i="1" s="1"/>
  <c r="AB31" i="1"/>
  <c r="W4" i="1"/>
  <c r="Z7" i="1"/>
  <c r="Y7" i="1"/>
  <c r="AA7" i="1" s="1"/>
  <c r="H8" i="1"/>
  <c r="V4" i="1" s="1"/>
  <c r="P13" i="1"/>
  <c r="W13" i="1"/>
  <c r="W14" i="1"/>
  <c r="S14" i="1"/>
  <c r="Z14" i="1" s="1"/>
  <c r="Z15" i="1"/>
  <c r="Y15" i="1"/>
  <c r="AA15" i="1" s="1"/>
  <c r="H16" i="1"/>
  <c r="V12" i="1" s="1"/>
  <c r="P21" i="1"/>
  <c r="O24" i="1" s="1"/>
  <c r="U22" i="1" s="1"/>
  <c r="W21" i="1"/>
  <c r="W22" i="1"/>
  <c r="S22" i="1"/>
  <c r="Z22" i="1" s="1"/>
  <c r="Z31" i="1"/>
  <c r="J32" i="1"/>
  <c r="T28" i="1" s="1"/>
  <c r="I32" i="1"/>
  <c r="U28" i="1" s="1"/>
  <c r="Y23" i="1"/>
  <c r="AA23" i="1" s="1"/>
  <c r="AB23" i="1"/>
  <c r="H32" i="1"/>
  <c r="V28" i="1" s="1"/>
  <c r="W29" i="1"/>
  <c r="M15" i="16" l="1"/>
  <c r="T12" i="16" s="1"/>
  <c r="Z71" i="16"/>
  <c r="L68" i="16"/>
  <c r="Y22" i="22"/>
  <c r="AA22" i="22" s="1"/>
  <c r="L8" i="22"/>
  <c r="W5" i="22" s="1"/>
  <c r="O24" i="13"/>
  <c r="U22" i="13" s="1"/>
  <c r="Z20" i="13"/>
  <c r="M24" i="13"/>
  <c r="T21" i="13" s="1"/>
  <c r="K24" i="13"/>
  <c r="V21" i="13" s="1"/>
  <c r="O16" i="13"/>
  <c r="U14" i="13" s="1"/>
  <c r="AC7" i="13"/>
  <c r="Y14" i="22"/>
  <c r="AA14" i="22" s="1"/>
  <c r="O26" i="22"/>
  <c r="U24" i="22" s="1"/>
  <c r="N26" i="22"/>
  <c r="V24" i="22" s="1"/>
  <c r="N8" i="22"/>
  <c r="AA5" i="22"/>
  <c r="AC5" i="22" s="1"/>
  <c r="AC17" i="22"/>
  <c r="Y23" i="22"/>
  <c r="AA23" i="22" s="1"/>
  <c r="AC25" i="22"/>
  <c r="P26" i="22"/>
  <c r="T24" i="22" s="1"/>
  <c r="S26" i="22"/>
  <c r="T25" i="22" s="1"/>
  <c r="R18" i="22"/>
  <c r="U17" i="22" s="1"/>
  <c r="AB23" i="22"/>
  <c r="Y15" i="22"/>
  <c r="AA15" i="22" s="1"/>
  <c r="AC16" i="22"/>
  <c r="S8" i="22"/>
  <c r="V7" i="22" s="1"/>
  <c r="N18" i="22"/>
  <c r="V16" i="22" s="1"/>
  <c r="Y13" i="13"/>
  <c r="AA13" i="13" s="1"/>
  <c r="Y12" i="13"/>
  <c r="AA12" i="13" s="1"/>
  <c r="Y5" i="13"/>
  <c r="AA5" i="13" s="1"/>
  <c r="AC15" i="13"/>
  <c r="P8" i="16"/>
  <c r="T6" i="16" s="1"/>
  <c r="Z64" i="16"/>
  <c r="K38" i="16"/>
  <c r="V35" i="16" s="1"/>
  <c r="M68" i="16"/>
  <c r="T65" i="16" s="1"/>
  <c r="Y72" i="16"/>
  <c r="AA72" i="16" s="1"/>
  <c r="AC67" i="16"/>
  <c r="S8" i="16"/>
  <c r="T7" i="16" s="1"/>
  <c r="M38" i="16"/>
  <c r="T35" i="16" s="1"/>
  <c r="Y65" i="16"/>
  <c r="AA65" i="16" s="1"/>
  <c r="Z35" i="16"/>
  <c r="Z11" i="16"/>
  <c r="Z72" i="16"/>
  <c r="AC74" i="16"/>
  <c r="AC14" i="16"/>
  <c r="Q8" i="16"/>
  <c r="V7" i="16" s="1"/>
  <c r="Z41" i="16"/>
  <c r="Q68" i="16"/>
  <c r="V67" i="16" s="1"/>
  <c r="S16" i="12"/>
  <c r="T15" i="12" s="1"/>
  <c r="R16" i="12"/>
  <c r="U15" i="12" s="1"/>
  <c r="Z13" i="12"/>
  <c r="AC13" i="12" s="1"/>
  <c r="AC14" i="12"/>
  <c r="AC15" i="12"/>
  <c r="Q8" i="12"/>
  <c r="V7" i="12" s="1"/>
  <c r="N8" i="12"/>
  <c r="V6" i="12" s="1"/>
  <c r="AC7" i="12"/>
  <c r="AC6" i="12"/>
  <c r="L8" i="12"/>
  <c r="U5" i="12" s="1"/>
  <c r="AC7" i="11"/>
  <c r="AC21" i="10"/>
  <c r="AC22" i="10"/>
  <c r="AC5" i="10"/>
  <c r="Y21" i="10"/>
  <c r="AA21" i="10" s="1"/>
  <c r="AB21" i="10"/>
  <c r="AB12" i="10"/>
  <c r="Y12" i="10"/>
  <c r="AA12" i="10" s="1"/>
  <c r="M24" i="10"/>
  <c r="T21" i="10" s="1"/>
  <c r="L24" i="10"/>
  <c r="U21" i="10" s="1"/>
  <c r="K24" i="10"/>
  <c r="V21" i="10" s="1"/>
  <c r="Z20" i="10"/>
  <c r="AC20" i="10" s="1"/>
  <c r="AD20" i="10" s="1"/>
  <c r="Q24" i="10"/>
  <c r="V23" i="10" s="1"/>
  <c r="AB4" i="10"/>
  <c r="Y4" i="10"/>
  <c r="AA4" i="10" s="1"/>
  <c r="AC4" i="10" s="1"/>
  <c r="AC12" i="10"/>
  <c r="P3" i="15"/>
  <c r="M3" i="15"/>
  <c r="K3" i="15"/>
  <c r="O3" i="15"/>
  <c r="R26" i="22"/>
  <c r="U25" i="22" s="1"/>
  <c r="K18" i="22"/>
  <c r="V15" i="22" s="1"/>
  <c r="Z14" i="22"/>
  <c r="L18" i="22"/>
  <c r="U15" i="22" s="1"/>
  <c r="M18" i="22"/>
  <c r="T15" i="22" s="1"/>
  <c r="R8" i="22"/>
  <c r="W7" i="22" s="1"/>
  <c r="AA4" i="22"/>
  <c r="AC4" i="22" s="1"/>
  <c r="Z23" i="22"/>
  <c r="Z15" i="22"/>
  <c r="AB5" i="22"/>
  <c r="O8" i="22"/>
  <c r="W6" i="22" s="1"/>
  <c r="P18" i="22"/>
  <c r="T16" i="22" s="1"/>
  <c r="Q26" i="22"/>
  <c r="V25" i="22" s="1"/>
  <c r="Q18" i="22"/>
  <c r="V17" i="22" s="1"/>
  <c r="Q8" i="22"/>
  <c r="O18" i="22"/>
  <c r="U16" i="22" s="1"/>
  <c r="K26" i="22"/>
  <c r="V23" i="22" s="1"/>
  <c r="Z22" i="22"/>
  <c r="AC22" i="22" s="1"/>
  <c r="M26" i="22"/>
  <c r="T23" i="22" s="1"/>
  <c r="L26" i="22"/>
  <c r="U23" i="22" s="1"/>
  <c r="P8" i="22"/>
  <c r="S18" i="22"/>
  <c r="T17" i="22" s="1"/>
  <c r="AC24" i="22"/>
  <c r="Q3" i="15"/>
  <c r="Y21" i="13"/>
  <c r="AA21" i="13" s="1"/>
  <c r="AB12" i="13"/>
  <c r="S24" i="13"/>
  <c r="T23" i="13" s="1"/>
  <c r="AC23" i="13"/>
  <c r="K16" i="12"/>
  <c r="V13" i="12" s="1"/>
  <c r="Z12" i="12"/>
  <c r="AC12" i="12" s="1"/>
  <c r="L16" i="12"/>
  <c r="U13" i="12" s="1"/>
  <c r="M16" i="12"/>
  <c r="T13" i="12" s="1"/>
  <c r="S8" i="12"/>
  <c r="T7" i="12" s="1"/>
  <c r="R8" i="12"/>
  <c r="U7" i="12" s="1"/>
  <c r="Y4" i="12"/>
  <c r="AA4" i="12" s="1"/>
  <c r="AB4" i="12"/>
  <c r="Z5" i="12"/>
  <c r="AC5" i="12" s="1"/>
  <c r="Q16" i="12"/>
  <c r="V15" i="12" s="1"/>
  <c r="Y4" i="11"/>
  <c r="AA4" i="11" s="1"/>
  <c r="AC15" i="11"/>
  <c r="AD22" i="8"/>
  <c r="AD20" i="8"/>
  <c r="AB12" i="8"/>
  <c r="AC12" i="8" s="1"/>
  <c r="AD12" i="8" s="1"/>
  <c r="Y12" i="8"/>
  <c r="AA12" i="8" s="1"/>
  <c r="AB5" i="8"/>
  <c r="Y5" i="8"/>
  <c r="AA5" i="8" s="1"/>
  <c r="S8" i="8"/>
  <c r="T7" i="8" s="1"/>
  <c r="S15" i="8"/>
  <c r="T14" i="8" s="1"/>
  <c r="R15" i="8"/>
  <c r="U14" i="8" s="1"/>
  <c r="R8" i="8"/>
  <c r="U7" i="8" s="1"/>
  <c r="AD23" i="8"/>
  <c r="Q15" i="8"/>
  <c r="V14" i="8" s="1"/>
  <c r="AC5" i="8"/>
  <c r="Q8" i="8"/>
  <c r="V7" i="8" s="1"/>
  <c r="Y4" i="8"/>
  <c r="AA4" i="8" s="1"/>
  <c r="AC4" i="8" s="1"/>
  <c r="AB4" i="8"/>
  <c r="Y11" i="8"/>
  <c r="AA11" i="8" s="1"/>
  <c r="AB11" i="8"/>
  <c r="AC11" i="8" s="1"/>
  <c r="AD19" i="8"/>
  <c r="AD11" i="7"/>
  <c r="AC24" i="7"/>
  <c r="AB16" i="7"/>
  <c r="Y16" i="7"/>
  <c r="AA16" i="7" s="1"/>
  <c r="AC16" i="7" s="1"/>
  <c r="AD16" i="7" s="1"/>
  <c r="AC17" i="7"/>
  <c r="AD13" i="7"/>
  <c r="Y23" i="7"/>
  <c r="AA23" i="7" s="1"/>
  <c r="AC23" i="7" s="1"/>
  <c r="AB23" i="7"/>
  <c r="AC5" i="7"/>
  <c r="AD5" i="7" s="1"/>
  <c r="AC10" i="7"/>
  <c r="AD10" i="7" s="1"/>
  <c r="N8" i="9"/>
  <c r="M8" i="9"/>
  <c r="R8" i="9"/>
  <c r="L8" i="9"/>
  <c r="Z4" i="5"/>
  <c r="P24" i="5"/>
  <c r="T22" i="5" s="1"/>
  <c r="S24" i="5"/>
  <c r="T23" i="5" s="1"/>
  <c r="Y21" i="5"/>
  <c r="AA21" i="5" s="1"/>
  <c r="Y20" i="5"/>
  <c r="AA20" i="5" s="1"/>
  <c r="Q8" i="5"/>
  <c r="V7" i="5" s="1"/>
  <c r="AC15" i="5"/>
  <c r="S16" i="5"/>
  <c r="T15" i="5" s="1"/>
  <c r="Y13" i="5"/>
  <c r="AA13" i="5" s="1"/>
  <c r="AC13" i="5" s="1"/>
  <c r="Z12" i="5"/>
  <c r="S8" i="5"/>
  <c r="T7" i="5" s="1"/>
  <c r="Y5" i="5"/>
  <c r="AA5" i="5" s="1"/>
  <c r="O11" i="6"/>
  <c r="S11" i="6"/>
  <c r="Y36" i="3"/>
  <c r="AA36" i="3" s="1"/>
  <c r="AC38" i="3"/>
  <c r="Z42" i="3"/>
  <c r="AC45" i="3"/>
  <c r="Z43" i="3"/>
  <c r="AC44" i="3"/>
  <c r="Y35" i="3"/>
  <c r="AA35" i="3" s="1"/>
  <c r="Z35" i="3"/>
  <c r="Y43" i="3"/>
  <c r="AA43" i="3" s="1"/>
  <c r="AC43" i="3" s="1"/>
  <c r="Z36" i="3"/>
  <c r="AC36" i="3" s="1"/>
  <c r="AC37" i="3"/>
  <c r="Y42" i="3"/>
  <c r="AA42" i="3" s="1"/>
  <c r="AB42" i="3"/>
  <c r="Y35" i="4"/>
  <c r="AA35" i="4" s="1"/>
  <c r="Y34" i="4"/>
  <c r="AA34" i="4" s="1"/>
  <c r="Z34" i="4"/>
  <c r="AC34" i="4" s="1"/>
  <c r="L15" i="4"/>
  <c r="U12" i="4" s="1"/>
  <c r="Z36" i="4"/>
  <c r="AC36" i="4" s="1"/>
  <c r="Y41" i="4"/>
  <c r="AA41" i="4" s="1"/>
  <c r="AC41" i="4" s="1"/>
  <c r="AC37" i="4"/>
  <c r="Z40" i="4"/>
  <c r="Y40" i="4"/>
  <c r="AA40" i="4" s="1"/>
  <c r="K15" i="4"/>
  <c r="V12" i="4" s="1"/>
  <c r="O15" i="4"/>
  <c r="U13" i="4" s="1"/>
  <c r="Z35" i="4"/>
  <c r="AC43" i="4"/>
  <c r="AC42" i="4"/>
  <c r="P8" i="4"/>
  <c r="T6" i="4" s="1"/>
  <c r="Z28" i="4"/>
  <c r="K31" i="4"/>
  <c r="V28" i="4" s="1"/>
  <c r="N24" i="3"/>
  <c r="V22" i="3" s="1"/>
  <c r="P8" i="3"/>
  <c r="T6" i="3" s="1"/>
  <c r="Y13" i="3"/>
  <c r="AA13" i="3" s="1"/>
  <c r="N16" i="3"/>
  <c r="V14" i="3" s="1"/>
  <c r="N32" i="3"/>
  <c r="V30" i="3" s="1"/>
  <c r="Z13" i="3"/>
  <c r="L24" i="3"/>
  <c r="U21" i="3" s="1"/>
  <c r="Z12" i="3"/>
  <c r="K8" i="5"/>
  <c r="V5" i="5" s="1"/>
  <c r="Q16" i="5"/>
  <c r="V15" i="5" s="1"/>
  <c r="R18" i="11"/>
  <c r="Z13" i="13"/>
  <c r="AC13" i="13" s="1"/>
  <c r="L8" i="13"/>
  <c r="U5" i="13" s="1"/>
  <c r="AT16" i="2"/>
  <c r="AX14" i="2" s="1"/>
  <c r="N15" i="4"/>
  <c r="V13" i="4" s="1"/>
  <c r="Z34" i="16"/>
  <c r="Y71" i="16"/>
  <c r="AA71" i="16" s="1"/>
  <c r="Z14" i="5"/>
  <c r="AC14" i="5" s="1"/>
  <c r="N8" i="3"/>
  <c r="V6" i="3" s="1"/>
  <c r="Z6" i="5"/>
  <c r="AC6" i="5" s="1"/>
  <c r="K18" i="11"/>
  <c r="O16" i="11"/>
  <c r="U14" i="11" s="1"/>
  <c r="R24" i="13"/>
  <c r="U23" i="13" s="1"/>
  <c r="AC14" i="13"/>
  <c r="Q8" i="13"/>
  <c r="V7" i="13" s="1"/>
  <c r="Z4" i="13"/>
  <c r="AC4" i="13" s="1"/>
  <c r="M8" i="13"/>
  <c r="T5" i="13" s="1"/>
  <c r="R11" i="6"/>
  <c r="N31" i="4"/>
  <c r="V29" i="4" s="1"/>
  <c r="K8" i="3"/>
  <c r="V5" i="3" s="1"/>
  <c r="R8" i="5"/>
  <c r="U7" i="5" s="1"/>
  <c r="M8" i="5"/>
  <c r="T5" i="5" s="1"/>
  <c r="R26" i="13"/>
  <c r="N11" i="6"/>
  <c r="AU8" i="1"/>
  <c r="AY6" i="1" s="1"/>
  <c r="Z11" i="4"/>
  <c r="Z4" i="4"/>
  <c r="S8" i="4"/>
  <c r="T7" i="4" s="1"/>
  <c r="Q8" i="4"/>
  <c r="V7" i="4" s="1"/>
  <c r="Q23" i="4"/>
  <c r="V22" i="4" s="1"/>
  <c r="AC22" i="4"/>
  <c r="O31" i="4"/>
  <c r="U29" i="4" s="1"/>
  <c r="O23" i="4"/>
  <c r="U21" i="4" s="1"/>
  <c r="M23" i="4"/>
  <c r="T20" i="4" s="1"/>
  <c r="Z20" i="4"/>
  <c r="M31" i="4"/>
  <c r="T28" i="4" s="1"/>
  <c r="Z19" i="4"/>
  <c r="M8" i="4"/>
  <c r="T5" i="4" s="1"/>
  <c r="N23" i="4"/>
  <c r="V21" i="4" s="1"/>
  <c r="P31" i="4"/>
  <c r="T29" i="4" s="1"/>
  <c r="L23" i="4"/>
  <c r="U20" i="4" s="1"/>
  <c r="Z27" i="4"/>
  <c r="AC27" i="4" s="1"/>
  <c r="AC15" i="3"/>
  <c r="Y4" i="3"/>
  <c r="AA4" i="3" s="1"/>
  <c r="AB29" i="3"/>
  <c r="AB13" i="3"/>
  <c r="P24" i="3"/>
  <c r="T22" i="3" s="1"/>
  <c r="O8" i="3"/>
  <c r="U6" i="3" s="1"/>
  <c r="L8" i="3"/>
  <c r="U5" i="3" s="1"/>
  <c r="Z4" i="3"/>
  <c r="Y21" i="3"/>
  <c r="AA21" i="3" s="1"/>
  <c r="Z28" i="3"/>
  <c r="Q16" i="3"/>
  <c r="V15" i="3" s="1"/>
  <c r="AC23" i="3"/>
  <c r="L16" i="3"/>
  <c r="U13" i="3" s="1"/>
  <c r="P32" i="3"/>
  <c r="T30" i="3" s="1"/>
  <c r="AC7" i="3"/>
  <c r="K16" i="3"/>
  <c r="V13" i="3" s="1"/>
  <c r="AC31" i="3"/>
  <c r="O32" i="3"/>
  <c r="U30" i="3" s="1"/>
  <c r="K24" i="3"/>
  <c r="V21" i="3" s="1"/>
  <c r="Z20" i="3"/>
  <c r="O24" i="3"/>
  <c r="U22" i="3" s="1"/>
  <c r="Q24" i="3"/>
  <c r="V23" i="3" s="1"/>
  <c r="S68" i="16"/>
  <c r="T67" i="16" s="1"/>
  <c r="AR16" i="1"/>
  <c r="N24" i="5"/>
  <c r="V22" i="5" s="1"/>
  <c r="S16" i="13"/>
  <c r="T15" i="13" s="1"/>
  <c r="O26" i="13"/>
  <c r="R31" i="4"/>
  <c r="U30" i="4" s="1"/>
  <c r="AC7" i="4"/>
  <c r="Z65" i="16"/>
  <c r="R68" i="16"/>
  <c r="BE13" i="1"/>
  <c r="BH13" i="1" s="1"/>
  <c r="AQ16" i="1"/>
  <c r="AZ13" i="1" s="1"/>
  <c r="L16" i="1"/>
  <c r="U13" i="1" s="1"/>
  <c r="R32" i="3"/>
  <c r="U31" i="3" s="1"/>
  <c r="R8" i="3"/>
  <c r="U7" i="3" s="1"/>
  <c r="AC23" i="5"/>
  <c r="O24" i="5"/>
  <c r="U22" i="5" s="1"/>
  <c r="S8" i="11"/>
  <c r="T7" i="11" s="1"/>
  <c r="S26" i="13"/>
  <c r="AC22" i="13"/>
  <c r="P16" i="13"/>
  <c r="T14" i="13" s="1"/>
  <c r="Q31" i="4"/>
  <c r="V30" i="4" s="1"/>
  <c r="N8" i="4"/>
  <c r="V6" i="4" s="1"/>
  <c r="R23" i="4"/>
  <c r="U22" i="4" s="1"/>
  <c r="AC14" i="4"/>
  <c r="N45" i="16"/>
  <c r="V43" i="16" s="1"/>
  <c r="AC73" i="16"/>
  <c r="AC30" i="3"/>
  <c r="S16" i="3"/>
  <c r="T15" i="3" s="1"/>
  <c r="Z21" i="5"/>
  <c r="AC21" i="5" s="1"/>
  <c r="O12" i="9"/>
  <c r="R8" i="11"/>
  <c r="U7" i="11" s="1"/>
  <c r="AC6" i="13"/>
  <c r="N16" i="13"/>
  <c r="V14" i="13" s="1"/>
  <c r="O8" i="4"/>
  <c r="U6" i="4" s="1"/>
  <c r="S23" i="4"/>
  <c r="T22" i="4" s="1"/>
  <c r="AS8" i="1"/>
  <c r="BA6" i="1" s="1"/>
  <c r="AW16" i="2"/>
  <c r="AX15" i="2" s="1"/>
  <c r="Y4" i="2"/>
  <c r="AA4" i="2" s="1"/>
  <c r="AC4" i="2" s="1"/>
  <c r="Z4" i="2"/>
  <c r="O8" i="2"/>
  <c r="U6" i="2" s="1"/>
  <c r="Q8" i="2"/>
  <c r="V7" i="2" s="1"/>
  <c r="AC15" i="2"/>
  <c r="BG15" i="2"/>
  <c r="BD12" i="2"/>
  <c r="BD4" i="2"/>
  <c r="P16" i="2"/>
  <c r="T14" i="2" s="1"/>
  <c r="AQ8" i="2"/>
  <c r="AX5" i="2" s="1"/>
  <c r="M8" i="2"/>
  <c r="T5" i="2" s="1"/>
  <c r="L8" i="2"/>
  <c r="U5" i="2" s="1"/>
  <c r="BC5" i="2"/>
  <c r="BE5" i="2" s="1"/>
  <c r="BG6" i="2"/>
  <c r="AW8" i="2"/>
  <c r="AX7" i="2" s="1"/>
  <c r="BG7" i="2"/>
  <c r="AS8" i="2"/>
  <c r="AY6" i="2" s="1"/>
  <c r="AC7" i="2"/>
  <c r="AQ16" i="2"/>
  <c r="AX13" i="2" s="1"/>
  <c r="AT8" i="2"/>
  <c r="AX6" i="2" s="1"/>
  <c r="S16" i="2"/>
  <c r="T15" i="2" s="1"/>
  <c r="Z12" i="2"/>
  <c r="AU16" i="2"/>
  <c r="AZ15" i="2" s="1"/>
  <c r="N16" i="2"/>
  <c r="V14" i="2" s="1"/>
  <c r="AP16" i="2"/>
  <c r="AY13" i="2" s="1"/>
  <c r="Z13" i="2"/>
  <c r="K16" i="2"/>
  <c r="V13" i="2" s="1"/>
  <c r="BD13" i="1"/>
  <c r="BF13" i="1" s="1"/>
  <c r="AU16" i="1"/>
  <c r="BE5" i="1"/>
  <c r="BH15" i="1"/>
  <c r="AT16" i="1"/>
  <c r="AZ14" i="1" s="1"/>
  <c r="AS16" i="1"/>
  <c r="BA14" i="1" s="1"/>
  <c r="BE12" i="1"/>
  <c r="BH12" i="1" s="1"/>
  <c r="BH6" i="1"/>
  <c r="BE14" i="1"/>
  <c r="BH14" i="1" s="1"/>
  <c r="AW16" i="1"/>
  <c r="AZ15" i="1" s="1"/>
  <c r="AV16" i="1"/>
  <c r="BA15" i="1" s="1"/>
  <c r="BD4" i="1"/>
  <c r="BF4" i="1" s="1"/>
  <c r="K16" i="1"/>
  <c r="V13" i="1" s="1"/>
  <c r="Z12" i="1"/>
  <c r="BH7" i="1"/>
  <c r="P16" i="1"/>
  <c r="T14" i="1" s="1"/>
  <c r="AX8" i="1"/>
  <c r="AY7" i="1" s="1"/>
  <c r="M24" i="1"/>
  <c r="T21" i="1" s="1"/>
  <c r="L24" i="1"/>
  <c r="U21" i="1" s="1"/>
  <c r="Z20" i="1"/>
  <c r="AP8" i="1"/>
  <c r="BA5" i="1" s="1"/>
  <c r="BE4" i="1"/>
  <c r="AR8" i="1"/>
  <c r="AY5" i="1" s="1"/>
  <c r="AQ8" i="1"/>
  <c r="AZ5" i="1" s="1"/>
  <c r="AV8" i="1"/>
  <c r="BA7" i="1" s="1"/>
  <c r="BG5" i="1"/>
  <c r="BD5" i="1"/>
  <c r="BF5" i="1" s="1"/>
  <c r="AW8" i="1"/>
  <c r="AZ7" i="1" s="1"/>
  <c r="Y64" i="16"/>
  <c r="AA64" i="16" s="1"/>
  <c r="AB64" i="16"/>
  <c r="P68" i="16"/>
  <c r="T66" i="16" s="1"/>
  <c r="N68" i="16"/>
  <c r="V66" i="16" s="1"/>
  <c r="O68" i="16"/>
  <c r="AC66" i="16"/>
  <c r="N8" i="16"/>
  <c r="V6" i="16" s="1"/>
  <c r="P45" i="16"/>
  <c r="T43" i="16" s="1"/>
  <c r="AA34" i="16"/>
  <c r="P15" i="16"/>
  <c r="T13" i="16" s="1"/>
  <c r="AC7" i="16"/>
  <c r="AC37" i="16"/>
  <c r="Q45" i="16"/>
  <c r="V44" i="16" s="1"/>
  <c r="Z42" i="16"/>
  <c r="R38" i="16"/>
  <c r="N38" i="16"/>
  <c r="V36" i="16" s="1"/>
  <c r="M8" i="16"/>
  <c r="T5" i="16" s="1"/>
  <c r="M45" i="16"/>
  <c r="T42" i="16" s="1"/>
  <c r="P38" i="16"/>
  <c r="T36" i="16" s="1"/>
  <c r="O38" i="16"/>
  <c r="S38" i="16"/>
  <c r="T37" i="16" s="1"/>
  <c r="Z5" i="16"/>
  <c r="O8" i="16"/>
  <c r="K45" i="16"/>
  <c r="V42" i="16" s="1"/>
  <c r="Z4" i="16"/>
  <c r="O45" i="16"/>
  <c r="Q38" i="16"/>
  <c r="V37" i="16" s="1"/>
  <c r="Z12" i="16"/>
  <c r="N15" i="16"/>
  <c r="V13" i="16" s="1"/>
  <c r="L8" i="16"/>
  <c r="R15" i="16"/>
  <c r="Y41" i="16"/>
  <c r="AA41" i="16" s="1"/>
  <c r="AB41" i="16"/>
  <c r="AB35" i="16"/>
  <c r="Y35" i="16"/>
  <c r="AA35" i="16" s="1"/>
  <c r="AB13" i="16"/>
  <c r="Y13" i="16"/>
  <c r="AA13" i="16" s="1"/>
  <c r="AB6" i="16"/>
  <c r="Y6" i="16"/>
  <c r="AA6" i="16" s="1"/>
  <c r="AC44" i="16"/>
  <c r="Q15" i="16"/>
  <c r="V14" i="16" s="1"/>
  <c r="R45" i="16"/>
  <c r="AB5" i="16"/>
  <c r="Y5" i="16"/>
  <c r="AA5" i="16" s="1"/>
  <c r="AB42" i="16"/>
  <c r="Y42" i="16"/>
  <c r="AA42" i="16" s="1"/>
  <c r="Y11" i="16"/>
  <c r="AA11" i="16" s="1"/>
  <c r="AB11" i="16"/>
  <c r="Y4" i="16"/>
  <c r="AA4" i="16" s="1"/>
  <c r="AB4" i="16"/>
  <c r="AB12" i="16"/>
  <c r="Y12" i="16"/>
  <c r="AA12" i="16" s="1"/>
  <c r="O15" i="16"/>
  <c r="AB43" i="16"/>
  <c r="Y43" i="16"/>
  <c r="AA43" i="16" s="1"/>
  <c r="S15" i="16"/>
  <c r="T14" i="16" s="1"/>
  <c r="R8" i="16"/>
  <c r="S45" i="16"/>
  <c r="T44" i="16" s="1"/>
  <c r="AB36" i="16"/>
  <c r="Y36" i="16"/>
  <c r="AA36" i="16" s="1"/>
  <c r="K11" i="6"/>
  <c r="M11" i="6"/>
  <c r="L11" i="6"/>
  <c r="Q11" i="6"/>
  <c r="P11" i="6"/>
  <c r="Z12" i="4"/>
  <c r="AB6" i="4"/>
  <c r="Y6" i="4"/>
  <c r="AA6" i="4" s="1"/>
  <c r="Y11" i="4"/>
  <c r="AA11" i="4" s="1"/>
  <c r="AB11" i="4"/>
  <c r="AB28" i="4"/>
  <c r="Y28" i="4"/>
  <c r="AA28" i="4" s="1"/>
  <c r="S31" i="4"/>
  <c r="T30" i="4" s="1"/>
  <c r="R15" i="4"/>
  <c r="U14" i="4" s="1"/>
  <c r="Y4" i="4"/>
  <c r="AA4" i="4" s="1"/>
  <c r="AB4" i="4"/>
  <c r="AB29" i="4"/>
  <c r="Y29" i="4"/>
  <c r="AA29" i="4" s="1"/>
  <c r="AC30" i="4"/>
  <c r="AB13" i="4"/>
  <c r="Y13" i="4"/>
  <c r="AA13" i="4" s="1"/>
  <c r="AB5" i="4"/>
  <c r="Y5" i="4"/>
  <c r="AA5" i="4" s="1"/>
  <c r="P15" i="4"/>
  <c r="T13" i="4" s="1"/>
  <c r="Y19" i="4"/>
  <c r="AA19" i="4" s="1"/>
  <c r="AB19" i="4"/>
  <c r="AB20" i="4"/>
  <c r="Y20" i="4"/>
  <c r="AA20" i="4" s="1"/>
  <c r="AB21" i="4"/>
  <c r="Y21" i="4"/>
  <c r="AA21" i="4" s="1"/>
  <c r="Q15" i="4"/>
  <c r="V14" i="4" s="1"/>
  <c r="S15" i="4"/>
  <c r="T14" i="4" s="1"/>
  <c r="R8" i="4"/>
  <c r="U7" i="4" s="1"/>
  <c r="AB12" i="4"/>
  <c r="Y12" i="4"/>
  <c r="AA12" i="4" s="1"/>
  <c r="Z5" i="4"/>
  <c r="Q16" i="2"/>
  <c r="V15" i="2" s="1"/>
  <c r="BC4" i="2"/>
  <c r="BE4" i="2" s="1"/>
  <c r="BF4" i="2"/>
  <c r="BD13" i="2"/>
  <c r="BG13" i="2" s="1"/>
  <c r="BD5" i="2"/>
  <c r="AR16" i="2"/>
  <c r="AZ14" i="2" s="1"/>
  <c r="AB14" i="2"/>
  <c r="Y14" i="2"/>
  <c r="AA14" i="2" s="1"/>
  <c r="R16" i="2"/>
  <c r="U15" i="2" s="1"/>
  <c r="AR8" i="2"/>
  <c r="AZ6" i="2" s="1"/>
  <c r="AB6" i="2"/>
  <c r="Y6" i="2"/>
  <c r="AA6" i="2" s="1"/>
  <c r="S8" i="2"/>
  <c r="T7" i="2" s="1"/>
  <c r="AU8" i="2"/>
  <c r="AZ7" i="2" s="1"/>
  <c r="AS16" i="2"/>
  <c r="AY14" i="2" s="1"/>
  <c r="Y12" i="2"/>
  <c r="AA12" i="2" s="1"/>
  <c r="AB12" i="2"/>
  <c r="Z5" i="2"/>
  <c r="AB5" i="2"/>
  <c r="Y5" i="2"/>
  <c r="AA5" i="2" s="1"/>
  <c r="BD14" i="2"/>
  <c r="BG14" i="2" s="1"/>
  <c r="AB13" i="2"/>
  <c r="Y13" i="2"/>
  <c r="AA13" i="2" s="1"/>
  <c r="N8" i="2"/>
  <c r="V6" i="2" s="1"/>
  <c r="R8" i="2"/>
  <c r="U7" i="2" s="1"/>
  <c r="AV8" i="2"/>
  <c r="AY7" i="2" s="1"/>
  <c r="BC12" i="2"/>
  <c r="BE12" i="2" s="1"/>
  <c r="BF12" i="2"/>
  <c r="P8" i="2"/>
  <c r="T6" i="2" s="1"/>
  <c r="Z21" i="13"/>
  <c r="AC21" i="13" s="1"/>
  <c r="R8" i="13"/>
  <c r="U7" i="13" s="1"/>
  <c r="N24" i="13"/>
  <c r="V22" i="13" s="1"/>
  <c r="Q26" i="13"/>
  <c r="Q24" i="13"/>
  <c r="V23" i="13" s="1"/>
  <c r="Q16" i="13"/>
  <c r="V15" i="13" s="1"/>
  <c r="S8" i="13"/>
  <c r="T7" i="13" s="1"/>
  <c r="Z5" i="13"/>
  <c r="P24" i="13"/>
  <c r="T22" i="13" s="1"/>
  <c r="K26" i="13"/>
  <c r="L26" i="13"/>
  <c r="M26" i="13"/>
  <c r="K16" i="13"/>
  <c r="V13" i="13" s="1"/>
  <c r="Z12" i="13"/>
  <c r="AC12" i="13" s="1"/>
  <c r="L16" i="13"/>
  <c r="U13" i="13" s="1"/>
  <c r="M16" i="13"/>
  <c r="T13" i="13" s="1"/>
  <c r="P26" i="13"/>
  <c r="O8" i="13"/>
  <c r="U6" i="13" s="1"/>
  <c r="P8" i="13"/>
  <c r="T6" i="13" s="1"/>
  <c r="N8" i="13"/>
  <c r="V6" i="13" s="1"/>
  <c r="R16" i="13"/>
  <c r="U15" i="13" s="1"/>
  <c r="Y20" i="13"/>
  <c r="AA20" i="13" s="1"/>
  <c r="AB20" i="13"/>
  <c r="AB14" i="11"/>
  <c r="Y14" i="11"/>
  <c r="AA14" i="11" s="1"/>
  <c r="AC14" i="11" s="1"/>
  <c r="Z13" i="11"/>
  <c r="Q8" i="11"/>
  <c r="V7" i="11" s="1"/>
  <c r="P8" i="11"/>
  <c r="T6" i="11" s="1"/>
  <c r="S16" i="11"/>
  <c r="T15" i="11" s="1"/>
  <c r="AB13" i="11"/>
  <c r="Y13" i="11"/>
  <c r="AA13" i="11" s="1"/>
  <c r="AB6" i="11"/>
  <c r="Y6" i="11"/>
  <c r="AA6" i="11" s="1"/>
  <c r="K16" i="11"/>
  <c r="V13" i="11" s="1"/>
  <c r="Z12" i="11"/>
  <c r="AC12" i="11" s="1"/>
  <c r="M16" i="11"/>
  <c r="T13" i="11" s="1"/>
  <c r="L16" i="11"/>
  <c r="U13" i="11" s="1"/>
  <c r="Q16" i="11"/>
  <c r="V15" i="11" s="1"/>
  <c r="P16" i="11"/>
  <c r="T14" i="11" s="1"/>
  <c r="N8" i="11"/>
  <c r="V6" i="11" s="1"/>
  <c r="K8" i="11"/>
  <c r="V5" i="11" s="1"/>
  <c r="Z4" i="11"/>
  <c r="M8" i="11"/>
  <c r="T5" i="11" s="1"/>
  <c r="L8" i="11"/>
  <c r="U5" i="11" s="1"/>
  <c r="AB5" i="11"/>
  <c r="Y5" i="11"/>
  <c r="AA5" i="11" s="1"/>
  <c r="Z5" i="11"/>
  <c r="R16" i="11"/>
  <c r="U15" i="11" s="1"/>
  <c r="J12" i="9"/>
  <c r="K12" i="9"/>
  <c r="N12" i="9"/>
  <c r="AB12" i="5"/>
  <c r="Y12" i="5"/>
  <c r="AA12" i="5" s="1"/>
  <c r="AB22" i="5"/>
  <c r="Y22" i="5"/>
  <c r="AA22" i="5" s="1"/>
  <c r="O16" i="5"/>
  <c r="U14" i="5" s="1"/>
  <c r="N16" i="5"/>
  <c r="V14" i="5" s="1"/>
  <c r="P16" i="5"/>
  <c r="T14" i="5" s="1"/>
  <c r="Z5" i="5"/>
  <c r="AC5" i="5" s="1"/>
  <c r="O8" i="5"/>
  <c r="U6" i="5" s="1"/>
  <c r="P8" i="5"/>
  <c r="T6" i="5" s="1"/>
  <c r="AC20" i="5"/>
  <c r="AC4" i="5"/>
  <c r="Y28" i="3"/>
  <c r="AA28" i="3" s="1"/>
  <c r="AB28" i="3"/>
  <c r="S32" i="3"/>
  <c r="T31" i="3" s="1"/>
  <c r="Y20" i="3"/>
  <c r="AA20" i="3" s="1"/>
  <c r="AB20" i="3"/>
  <c r="Z29" i="3"/>
  <c r="Z21" i="3"/>
  <c r="AC21" i="3" s="1"/>
  <c r="S24" i="3"/>
  <c r="T23" i="3" s="1"/>
  <c r="Z14" i="3"/>
  <c r="AC14" i="3" s="1"/>
  <c r="Y6" i="3"/>
  <c r="AA6" i="3" s="1"/>
  <c r="AB6" i="3"/>
  <c r="AB5" i="3"/>
  <c r="Y5" i="3"/>
  <c r="AA5" i="3" s="1"/>
  <c r="R24" i="3"/>
  <c r="U23" i="3" s="1"/>
  <c r="Q32" i="3"/>
  <c r="V31" i="3" s="1"/>
  <c r="R16" i="3"/>
  <c r="U15" i="3" s="1"/>
  <c r="Z5" i="3"/>
  <c r="S8" i="3"/>
  <c r="T7" i="3" s="1"/>
  <c r="Y12" i="3"/>
  <c r="AA12" i="3" s="1"/>
  <c r="AB12" i="3"/>
  <c r="Q8" i="3"/>
  <c r="V7" i="3" s="1"/>
  <c r="AC22" i="3"/>
  <c r="N32" i="1"/>
  <c r="V30" i="1" s="1"/>
  <c r="R24" i="1"/>
  <c r="U23" i="1" s="1"/>
  <c r="Y28" i="1"/>
  <c r="AA28" i="1" s="1"/>
  <c r="L8" i="1"/>
  <c r="U5" i="1" s="1"/>
  <c r="M8" i="1"/>
  <c r="T5" i="1" s="1"/>
  <c r="Z28" i="1"/>
  <c r="K32" i="1"/>
  <c r="V29" i="1" s="1"/>
  <c r="Z5" i="1"/>
  <c r="M32" i="1"/>
  <c r="T29" i="1" s="1"/>
  <c r="P32" i="1"/>
  <c r="T30" i="1" s="1"/>
  <c r="N16" i="1"/>
  <c r="V14" i="1" s="1"/>
  <c r="O16" i="1"/>
  <c r="U14" i="1" s="1"/>
  <c r="R32" i="1"/>
  <c r="U31" i="1" s="1"/>
  <c r="O32" i="1"/>
  <c r="U30" i="1" s="1"/>
  <c r="Z13" i="1"/>
  <c r="Z29" i="1"/>
  <c r="S24" i="1"/>
  <c r="T23" i="1" s="1"/>
  <c r="S32" i="1"/>
  <c r="T31" i="1" s="1"/>
  <c r="S16" i="1"/>
  <c r="T15" i="1" s="1"/>
  <c r="AC23" i="1"/>
  <c r="Y20" i="1"/>
  <c r="AA20" i="1" s="1"/>
  <c r="AB20" i="1"/>
  <c r="O8" i="1"/>
  <c r="U6" i="1" s="1"/>
  <c r="N8" i="1"/>
  <c r="V6" i="1" s="1"/>
  <c r="P8" i="1"/>
  <c r="T6" i="1" s="1"/>
  <c r="AB29" i="1"/>
  <c r="Y29" i="1"/>
  <c r="AA29" i="1" s="1"/>
  <c r="Q8" i="1"/>
  <c r="V7" i="1" s="1"/>
  <c r="AC31" i="1"/>
  <c r="AB14" i="1"/>
  <c r="Y14" i="1"/>
  <c r="AA14" i="1" s="1"/>
  <c r="Z21" i="1"/>
  <c r="AB6" i="1"/>
  <c r="Y6" i="1"/>
  <c r="AA6" i="1" s="1"/>
  <c r="P24" i="1"/>
  <c r="T22" i="1" s="1"/>
  <c r="Q16" i="1"/>
  <c r="V15" i="1" s="1"/>
  <c r="R8" i="1"/>
  <c r="U7" i="1" s="1"/>
  <c r="AB22" i="1"/>
  <c r="Y22" i="1"/>
  <c r="AA22" i="1" s="1"/>
  <c r="AB13" i="1"/>
  <c r="Y13" i="1"/>
  <c r="AA13" i="1" s="1"/>
  <c r="AC7" i="1"/>
  <c r="Y12" i="1"/>
  <c r="AA12" i="1" s="1"/>
  <c r="AB12" i="1"/>
  <c r="Y5" i="1"/>
  <c r="AA5" i="1" s="1"/>
  <c r="AB5" i="1"/>
  <c r="N24" i="1"/>
  <c r="V22" i="1" s="1"/>
  <c r="Q32" i="1"/>
  <c r="V31" i="1" s="1"/>
  <c r="Q24" i="1"/>
  <c r="V23" i="1" s="1"/>
  <c r="R16" i="1"/>
  <c r="U15" i="1" s="1"/>
  <c r="S8" i="1"/>
  <c r="T7" i="1" s="1"/>
  <c r="AB21" i="1"/>
  <c r="Y21" i="1"/>
  <c r="AA21" i="1" s="1"/>
  <c r="AC15" i="1"/>
  <c r="Y4" i="1"/>
  <c r="AA4" i="1" s="1"/>
  <c r="AB4" i="1"/>
  <c r="AB30" i="1"/>
  <c r="Y30" i="1"/>
  <c r="AA30" i="1" s="1"/>
  <c r="Z4" i="1"/>
  <c r="AC71" i="16" l="1"/>
  <c r="AC72" i="16"/>
  <c r="AC14" i="22"/>
  <c r="AC15" i="22"/>
  <c r="AD14" i="22" s="1"/>
  <c r="AC23" i="22"/>
  <c r="AD24" i="22" s="1"/>
  <c r="AC5" i="13"/>
  <c r="AD5" i="13" s="1"/>
  <c r="AC34" i="16"/>
  <c r="AC65" i="16"/>
  <c r="AD15" i="12"/>
  <c r="AD13" i="12"/>
  <c r="AC4" i="12"/>
  <c r="AC4" i="11"/>
  <c r="AD4" i="10"/>
  <c r="AD7" i="10"/>
  <c r="AD6" i="10"/>
  <c r="AD12" i="10"/>
  <c r="AD15" i="10"/>
  <c r="AD5" i="10"/>
  <c r="AD21" i="10"/>
  <c r="AD22" i="10"/>
  <c r="AD23" i="10"/>
  <c r="AD13" i="10"/>
  <c r="AD14" i="10"/>
  <c r="AD22" i="22"/>
  <c r="AC20" i="13"/>
  <c r="AD23" i="13" s="1"/>
  <c r="AD12" i="13"/>
  <c r="AD14" i="12"/>
  <c r="AD12" i="12"/>
  <c r="AD4" i="8"/>
  <c r="AD7" i="8"/>
  <c r="AD6" i="8"/>
  <c r="AD11" i="8"/>
  <c r="AD14" i="8"/>
  <c r="AD13" i="8"/>
  <c r="AD5" i="8"/>
  <c r="AD23" i="7"/>
  <c r="AD26" i="7"/>
  <c r="AD7" i="7"/>
  <c r="AD24" i="7"/>
  <c r="AD18" i="7"/>
  <c r="AD6" i="7"/>
  <c r="AD17" i="7"/>
  <c r="AD4" i="7"/>
  <c r="AD19" i="7"/>
  <c r="S8" i="9"/>
  <c r="AC12" i="5"/>
  <c r="AD13" i="5" s="1"/>
  <c r="AD4" i="5"/>
  <c r="AC35" i="3"/>
  <c r="AD35" i="3" s="1"/>
  <c r="AD38" i="3"/>
  <c r="AC42" i="3"/>
  <c r="AC35" i="4"/>
  <c r="AD35" i="4" s="1"/>
  <c r="AC40" i="4"/>
  <c r="AD40" i="4" s="1"/>
  <c r="AD37" i="4"/>
  <c r="AD36" i="4"/>
  <c r="AC13" i="3"/>
  <c r="AC6" i="11"/>
  <c r="AC6" i="2"/>
  <c r="AC29" i="4"/>
  <c r="AC64" i="16"/>
  <c r="AC5" i="4"/>
  <c r="AC11" i="4"/>
  <c r="AC4" i="4"/>
  <c r="AC28" i="4"/>
  <c r="AC6" i="4"/>
  <c r="AC29" i="3"/>
  <c r="AC4" i="3"/>
  <c r="AC6" i="3"/>
  <c r="AC20" i="3"/>
  <c r="AD23" i="3" s="1"/>
  <c r="AD13" i="13"/>
  <c r="AC22" i="5"/>
  <c r="AD22" i="5" s="1"/>
  <c r="BG5" i="2"/>
  <c r="AC21" i="4"/>
  <c r="AC13" i="16"/>
  <c r="AD15" i="13"/>
  <c r="AC14" i="2"/>
  <c r="AC19" i="4"/>
  <c r="AC28" i="3"/>
  <c r="AC20" i="4"/>
  <c r="AC13" i="4"/>
  <c r="BG12" i="2"/>
  <c r="BH12" i="2" s="1"/>
  <c r="AC13" i="2"/>
  <c r="AC12" i="2"/>
  <c r="BG4" i="2"/>
  <c r="BH4" i="2" s="1"/>
  <c r="BH4" i="1"/>
  <c r="BI14" i="1"/>
  <c r="BI13" i="1"/>
  <c r="BI15" i="1"/>
  <c r="BI12" i="1"/>
  <c r="BH5" i="1"/>
  <c r="AC28" i="1"/>
  <c r="AC41" i="16"/>
  <c r="AC36" i="16"/>
  <c r="AC4" i="16"/>
  <c r="AC42" i="16"/>
  <c r="AC6" i="16"/>
  <c r="AC35" i="16"/>
  <c r="AC12" i="16"/>
  <c r="AC43" i="16"/>
  <c r="AC11" i="16"/>
  <c r="AC5" i="16"/>
  <c r="AC12" i="4"/>
  <c r="AC5" i="2"/>
  <c r="AD5" i="2" s="1"/>
  <c r="BH14" i="2"/>
  <c r="BH13" i="2"/>
  <c r="BH15" i="2"/>
  <c r="AD14" i="13"/>
  <c r="AC5" i="11"/>
  <c r="AC13" i="11"/>
  <c r="AD13" i="11" s="1"/>
  <c r="AD15" i="11"/>
  <c r="AD5" i="5"/>
  <c r="AD6" i="5"/>
  <c r="AD7" i="5"/>
  <c r="AC12" i="3"/>
  <c r="AC5" i="3"/>
  <c r="AC30" i="1"/>
  <c r="AC22" i="1"/>
  <c r="AC13" i="1"/>
  <c r="AC12" i="1"/>
  <c r="AC29" i="1"/>
  <c r="AC14" i="1"/>
  <c r="AC6" i="1"/>
  <c r="AC20" i="1"/>
  <c r="AC5" i="1"/>
  <c r="AC21" i="1"/>
  <c r="AC4" i="1"/>
  <c r="AD73" i="16" l="1"/>
  <c r="AD72" i="16"/>
  <c r="AD74" i="16"/>
  <c r="AD71" i="16"/>
  <c r="AD64" i="16"/>
  <c r="AD25" i="22"/>
  <c r="AD16" i="22"/>
  <c r="AD15" i="22"/>
  <c r="AD17" i="22"/>
  <c r="AD7" i="13"/>
  <c r="AD6" i="13"/>
  <c r="AD4" i="13"/>
  <c r="AD23" i="22"/>
  <c r="AD20" i="13"/>
  <c r="AD66" i="16"/>
  <c r="AD67" i="16"/>
  <c r="AD35" i="16"/>
  <c r="AD65" i="16"/>
  <c r="AD43" i="16"/>
  <c r="AD4" i="12"/>
  <c r="AD4" i="11"/>
  <c r="AD21" i="13"/>
  <c r="AD22" i="13"/>
  <c r="AD21" i="5"/>
  <c r="AD20" i="5"/>
  <c r="AD23" i="5"/>
  <c r="AD12" i="5"/>
  <c r="AD14" i="5"/>
  <c r="AD37" i="3"/>
  <c r="AD14" i="3"/>
  <c r="AD36" i="3"/>
  <c r="AD42" i="3"/>
  <c r="AD44" i="3"/>
  <c r="AD45" i="3"/>
  <c r="AD43" i="3"/>
  <c r="AD34" i="4"/>
  <c r="AD41" i="4"/>
  <c r="AD42" i="4"/>
  <c r="AD43" i="4"/>
  <c r="AD6" i="4"/>
  <c r="AD7" i="4"/>
  <c r="AD28" i="4"/>
  <c r="AD19" i="4"/>
  <c r="AD6" i="2"/>
  <c r="AD42" i="16"/>
  <c r="AD31" i="1"/>
  <c r="AD13" i="2"/>
  <c r="AD31" i="3"/>
  <c r="AD22" i="4"/>
  <c r="AD14" i="4"/>
  <c r="AD13" i="16"/>
  <c r="AD14" i="11"/>
  <c r="AD36" i="16"/>
  <c r="AD5" i="4"/>
  <c r="AD4" i="4"/>
  <c r="AD13" i="4"/>
  <c r="AD29" i="4"/>
  <c r="AD30" i="4"/>
  <c r="AD27" i="4"/>
  <c r="AD6" i="3"/>
  <c r="AD22" i="3"/>
  <c r="AD20" i="3"/>
  <c r="AD21" i="3"/>
  <c r="AD30" i="3"/>
  <c r="AD29" i="3"/>
  <c r="AD28" i="3"/>
  <c r="AD12" i="4"/>
  <c r="AD5" i="16"/>
  <c r="AD29" i="1"/>
  <c r="AD20" i="4"/>
  <c r="AD44" i="16"/>
  <c r="AD21" i="4"/>
  <c r="AD28" i="1"/>
  <c r="AD34" i="16"/>
  <c r="AD41" i="16"/>
  <c r="AD15" i="2"/>
  <c r="AD14" i="2"/>
  <c r="BH6" i="2"/>
  <c r="BH7" i="2"/>
  <c r="BH5" i="2"/>
  <c r="AD12" i="2"/>
  <c r="BI6" i="1"/>
  <c r="AD14" i="1"/>
  <c r="AD13" i="1"/>
  <c r="AD4" i="16"/>
  <c r="AD14" i="16"/>
  <c r="AD11" i="16"/>
  <c r="AD6" i="16"/>
  <c r="AD7" i="16"/>
  <c r="AD37" i="16"/>
  <c r="AD12" i="16"/>
  <c r="AD11" i="4"/>
  <c r="AD7" i="2"/>
  <c r="AD4" i="2"/>
  <c r="AD5" i="11"/>
  <c r="AD7" i="11"/>
  <c r="AD12" i="11"/>
  <c r="AD6" i="11"/>
  <c r="AD5" i="3"/>
  <c r="AD7" i="3"/>
  <c r="AD12" i="3"/>
  <c r="AD15" i="3"/>
  <c r="AD13" i="3"/>
  <c r="AD4" i="3"/>
  <c r="AD21" i="1"/>
  <c r="AD23" i="1"/>
  <c r="AD4" i="1"/>
  <c r="AD30" i="1"/>
  <c r="AD15" i="1"/>
  <c r="AD12" i="1"/>
  <c r="AD6" i="1"/>
  <c r="AD20" i="1"/>
  <c r="AD22" i="1"/>
</calcChain>
</file>

<file path=xl/sharedStrings.xml><?xml version="1.0" encoding="utf-8"?>
<sst xmlns="http://schemas.openxmlformats.org/spreadsheetml/2006/main" count="2117" uniqueCount="599">
  <si>
    <t>グループA</t>
    <phoneticPr fontId="2"/>
  </si>
  <si>
    <t>第1コート</t>
    <rPh sb="0" eb="1">
      <t>ダイ</t>
    </rPh>
    <phoneticPr fontId="2"/>
  </si>
  <si>
    <t>勝ち</t>
    <rPh sb="0" eb="1">
      <t>カ</t>
    </rPh>
    <phoneticPr fontId="2"/>
  </si>
  <si>
    <t>分け</t>
    <rPh sb="0" eb="1">
      <t>ワ</t>
    </rPh>
    <phoneticPr fontId="2"/>
  </si>
  <si>
    <t>負け</t>
    <rPh sb="0" eb="1">
      <t>マ</t>
    </rPh>
    <phoneticPr fontId="2"/>
  </si>
  <si>
    <t>得点</t>
    <rPh sb="0" eb="2">
      <t>トクテン</t>
    </rPh>
    <phoneticPr fontId="2"/>
  </si>
  <si>
    <t>失点</t>
    <rPh sb="0" eb="2">
      <t>シッテン</t>
    </rPh>
    <phoneticPr fontId="2"/>
  </si>
  <si>
    <t>点差</t>
    <rPh sb="0" eb="2">
      <t>テンサ</t>
    </rPh>
    <phoneticPr fontId="2"/>
  </si>
  <si>
    <t>勝点</t>
    <rPh sb="0" eb="1">
      <t>カ</t>
    </rPh>
    <rPh sb="1" eb="2">
      <t>テン</t>
    </rPh>
    <phoneticPr fontId="2"/>
  </si>
  <si>
    <t>得失ポイント</t>
    <rPh sb="0" eb="2">
      <t>トクシツ</t>
    </rPh>
    <phoneticPr fontId="2"/>
  </si>
  <si>
    <t>得点ポイント</t>
    <rPh sb="0" eb="2">
      <t>トクテン</t>
    </rPh>
    <phoneticPr fontId="2"/>
  </si>
  <si>
    <t>勝点+得失+得点</t>
    <rPh sb="0" eb="1">
      <t>カ</t>
    </rPh>
    <rPh sb="1" eb="2">
      <t>テン</t>
    </rPh>
    <rPh sb="3" eb="5">
      <t>トクシツ</t>
    </rPh>
    <rPh sb="6" eb="8">
      <t>トクテン</t>
    </rPh>
    <phoneticPr fontId="2"/>
  </si>
  <si>
    <t>順位</t>
    <rPh sb="0" eb="2">
      <t>ジュンイ</t>
    </rPh>
    <phoneticPr fontId="2"/>
  </si>
  <si>
    <t>グループB</t>
    <phoneticPr fontId="2"/>
  </si>
  <si>
    <t>第2コート</t>
    <rPh sb="0" eb="1">
      <t>ダイ</t>
    </rPh>
    <phoneticPr fontId="2"/>
  </si>
  <si>
    <t>グループC</t>
    <phoneticPr fontId="2"/>
  </si>
  <si>
    <t>第3コート</t>
    <rPh sb="0" eb="1">
      <t>ダイ</t>
    </rPh>
    <phoneticPr fontId="2"/>
  </si>
  <si>
    <t>グループD</t>
    <phoneticPr fontId="2"/>
  </si>
  <si>
    <t>第4コート</t>
    <rPh sb="0" eb="1">
      <t>ダイ</t>
    </rPh>
    <phoneticPr fontId="2"/>
  </si>
  <si>
    <t>A1位</t>
    <rPh sb="2" eb="3">
      <t>イ</t>
    </rPh>
    <phoneticPr fontId="2"/>
  </si>
  <si>
    <t>結果</t>
    <rPh sb="0" eb="2">
      <t>ケッカ</t>
    </rPh>
    <phoneticPr fontId="2"/>
  </si>
  <si>
    <t>PK</t>
    <phoneticPr fontId="2"/>
  </si>
  <si>
    <t>B2位</t>
    <rPh sb="2" eb="3">
      <t>イ</t>
    </rPh>
    <phoneticPr fontId="2"/>
  </si>
  <si>
    <t>C1位</t>
    <rPh sb="2" eb="3">
      <t>イ</t>
    </rPh>
    <phoneticPr fontId="2"/>
  </si>
  <si>
    <t>D2位</t>
    <rPh sb="2" eb="3">
      <t>イ</t>
    </rPh>
    <phoneticPr fontId="2"/>
  </si>
  <si>
    <t>A2位</t>
    <rPh sb="2" eb="3">
      <t>イ</t>
    </rPh>
    <phoneticPr fontId="2"/>
  </si>
  <si>
    <t>B1位</t>
    <rPh sb="2" eb="3">
      <t>イ</t>
    </rPh>
    <phoneticPr fontId="2"/>
  </si>
  <si>
    <t>C2位</t>
    <rPh sb="2" eb="3">
      <t>イ</t>
    </rPh>
    <phoneticPr fontId="2"/>
  </si>
  <si>
    <t>D1位</t>
    <rPh sb="2" eb="3">
      <t>イ</t>
    </rPh>
    <phoneticPr fontId="2"/>
  </si>
  <si>
    <t>優勝</t>
    <rPh sb="0" eb="2">
      <t>ユウショウ</t>
    </rPh>
    <phoneticPr fontId="2"/>
  </si>
  <si>
    <t>準優勝</t>
    <rPh sb="0" eb="3">
      <t>ジュンユウショウ</t>
    </rPh>
    <phoneticPr fontId="2"/>
  </si>
  <si>
    <t>布佐CUPフットサル大会2024　低学年の部　11/10AM</t>
    <rPh sb="0" eb="2">
      <t>フサ</t>
    </rPh>
    <rPh sb="10" eb="12">
      <t>タイカイ</t>
    </rPh>
    <rPh sb="17" eb="20">
      <t>テイガクネン</t>
    </rPh>
    <rPh sb="21" eb="22">
      <t>ブ</t>
    </rPh>
    <phoneticPr fontId="2"/>
  </si>
  <si>
    <t>審判</t>
    <rPh sb="0" eb="2">
      <t>シンパン</t>
    </rPh>
    <phoneticPr fontId="2"/>
  </si>
  <si>
    <t>１コート</t>
    <phoneticPr fontId="2"/>
  </si>
  <si>
    <t>２コート</t>
    <phoneticPr fontId="2"/>
  </si>
  <si>
    <t>３コート</t>
    <phoneticPr fontId="2"/>
  </si>
  <si>
    <t>４コート</t>
    <phoneticPr fontId="2"/>
  </si>
  <si>
    <t>A3位</t>
    <rPh sb="2" eb="3">
      <t>イ</t>
    </rPh>
    <phoneticPr fontId="2"/>
  </si>
  <si>
    <t>C４位</t>
    <rPh sb="2" eb="3">
      <t>イ</t>
    </rPh>
    <phoneticPr fontId="2"/>
  </si>
  <si>
    <t>B3位</t>
    <rPh sb="2" eb="3">
      <t>イ</t>
    </rPh>
    <phoneticPr fontId="2"/>
  </si>
  <si>
    <t>D４位</t>
    <rPh sb="2" eb="3">
      <t>イ</t>
    </rPh>
    <phoneticPr fontId="2"/>
  </si>
  <si>
    <t>A4位</t>
    <rPh sb="2" eb="3">
      <t>イ</t>
    </rPh>
    <phoneticPr fontId="2"/>
  </si>
  <si>
    <t>C3位</t>
    <rPh sb="2" eb="3">
      <t>イ</t>
    </rPh>
    <phoneticPr fontId="2"/>
  </si>
  <si>
    <t>B４位</t>
    <rPh sb="2" eb="3">
      <t>イ</t>
    </rPh>
    <phoneticPr fontId="2"/>
  </si>
  <si>
    <t>D3位</t>
    <rPh sb="2" eb="3">
      <t>イ</t>
    </rPh>
    <phoneticPr fontId="2"/>
  </si>
  <si>
    <t>当該チーム</t>
    <rPh sb="0" eb="2">
      <t>トウガイ</t>
    </rPh>
    <phoneticPr fontId="2"/>
  </si>
  <si>
    <t>2024年度　布佐ＣＵＰフットサル大会</t>
    <rPh sb="4" eb="5">
      <t>ネン</t>
    </rPh>
    <rPh sb="5" eb="6">
      <t>ド</t>
    </rPh>
    <rPh sb="7" eb="9">
      <t>フサ</t>
    </rPh>
    <rPh sb="17" eb="19">
      <t>タイカイ</t>
    </rPh>
    <phoneticPr fontId="17"/>
  </si>
  <si>
    <t>チャンピオンシップ　2025年1月5日(日）予備日1/12</t>
    <rPh sb="14" eb="15">
      <t>ネン</t>
    </rPh>
    <rPh sb="16" eb="17">
      <t>ガツ</t>
    </rPh>
    <rPh sb="18" eb="19">
      <t>ヒ</t>
    </rPh>
    <rPh sb="20" eb="21">
      <t>ヒ</t>
    </rPh>
    <rPh sb="22" eb="25">
      <t>ヨビビ</t>
    </rPh>
    <phoneticPr fontId="2"/>
  </si>
  <si>
    <t>１・</t>
    <phoneticPr fontId="17"/>
  </si>
  <si>
    <t>大会名</t>
    <rPh sb="0" eb="2">
      <t>タイカイ</t>
    </rPh>
    <rPh sb="2" eb="3">
      <t>メイ</t>
    </rPh>
    <phoneticPr fontId="17"/>
  </si>
  <si>
    <t>第24回布佐ＣＵＰ2024フットサル大会 予選大会</t>
    <rPh sb="0" eb="1">
      <t>ダイ</t>
    </rPh>
    <rPh sb="3" eb="4">
      <t>カイ</t>
    </rPh>
    <rPh sb="4" eb="6">
      <t>フサ</t>
    </rPh>
    <rPh sb="18" eb="20">
      <t>タイカイ</t>
    </rPh>
    <rPh sb="21" eb="23">
      <t>ヨセン</t>
    </rPh>
    <rPh sb="23" eb="25">
      <t>タイカイ</t>
    </rPh>
    <phoneticPr fontId="17"/>
  </si>
  <si>
    <t>２・</t>
    <phoneticPr fontId="17"/>
  </si>
  <si>
    <t>主　催</t>
    <rPh sb="0" eb="1">
      <t>シュ</t>
    </rPh>
    <rPh sb="2" eb="3">
      <t>モヨオ</t>
    </rPh>
    <phoneticPr fontId="17"/>
  </si>
  <si>
    <t>布佐まちづくり実行委員会　ＡＦUnited</t>
    <rPh sb="0" eb="2">
      <t>フサ</t>
    </rPh>
    <rPh sb="7" eb="9">
      <t>ジッコウ</t>
    </rPh>
    <rPh sb="9" eb="12">
      <t>イインカイ</t>
    </rPh>
    <phoneticPr fontId="17"/>
  </si>
  <si>
    <t>３・</t>
    <phoneticPr fontId="17"/>
  </si>
  <si>
    <t>後　援</t>
    <rPh sb="0" eb="1">
      <t>アト</t>
    </rPh>
    <rPh sb="2" eb="3">
      <t>エン</t>
    </rPh>
    <phoneticPr fontId="17"/>
  </si>
  <si>
    <t>八百鈴　FREVO（株式会社ヴィトーリア）</t>
    <rPh sb="0" eb="2">
      <t>ヤオ</t>
    </rPh>
    <rPh sb="2" eb="3">
      <t>スズ</t>
    </rPh>
    <rPh sb="10" eb="14">
      <t>カブシキガイシャ</t>
    </rPh>
    <phoneticPr fontId="17"/>
  </si>
  <si>
    <t>我孫子市サッカー協会　カバレイロ　Sgrum</t>
    <rPh sb="0" eb="4">
      <t>アビコシ</t>
    </rPh>
    <rPh sb="8" eb="10">
      <t>キョウカイ</t>
    </rPh>
    <phoneticPr fontId="17"/>
  </si>
  <si>
    <t>ローラーリンパ整体ことぶき　ｍ-Tip</t>
    <phoneticPr fontId="2"/>
  </si>
  <si>
    <t>４・</t>
    <phoneticPr fontId="17"/>
  </si>
  <si>
    <t>主　管</t>
    <rPh sb="0" eb="1">
      <t>シュ</t>
    </rPh>
    <rPh sb="2" eb="3">
      <t>カン</t>
    </rPh>
    <phoneticPr fontId="17"/>
  </si>
  <si>
    <t>ＡＦUnited</t>
    <phoneticPr fontId="17"/>
  </si>
  <si>
    <t>５・</t>
    <phoneticPr fontId="17"/>
  </si>
  <si>
    <t>クラス</t>
    <phoneticPr fontId="17"/>
  </si>
  <si>
    <t>低学年の部</t>
    <rPh sb="0" eb="3">
      <t>テイガクネン</t>
    </rPh>
    <rPh sb="4" eb="5">
      <t>ブ</t>
    </rPh>
    <phoneticPr fontId="2"/>
  </si>
  <si>
    <t>小学生2年生以下</t>
    <rPh sb="0" eb="3">
      <t>ショウガクセイ</t>
    </rPh>
    <rPh sb="4" eb="5">
      <t>ネン</t>
    </rPh>
    <rPh sb="5" eb="6">
      <t>セイ</t>
    </rPh>
    <rPh sb="6" eb="8">
      <t>イカ</t>
    </rPh>
    <phoneticPr fontId="2"/>
  </si>
  <si>
    <t>予備日</t>
    <rPh sb="0" eb="3">
      <t>ヨビビ</t>
    </rPh>
    <phoneticPr fontId="2"/>
  </si>
  <si>
    <t>4チームのリーグ戦　予選2位まで決勝T進出</t>
    <phoneticPr fontId="2"/>
  </si>
  <si>
    <t>11/10（日）AM</t>
    <rPh sb="6" eb="7">
      <t>ヒ</t>
    </rPh>
    <phoneticPr fontId="2"/>
  </si>
  <si>
    <t>優勝したチームと準優勝の中の</t>
    <rPh sb="0" eb="2">
      <t>ユウショウ</t>
    </rPh>
    <rPh sb="8" eb="11">
      <t>ジュンユウショウ</t>
    </rPh>
    <rPh sb="12" eb="13">
      <t>ナカ</t>
    </rPh>
    <phoneticPr fontId="2"/>
  </si>
  <si>
    <t>11/30（土）PM</t>
    <rPh sb="6" eb="7">
      <t>ド</t>
    </rPh>
    <phoneticPr fontId="2"/>
  </si>
  <si>
    <t>成績の良い3チームが</t>
    <rPh sb="0" eb="2">
      <t>セイセキ</t>
    </rPh>
    <rPh sb="3" eb="4">
      <t>ヨ</t>
    </rPh>
    <phoneticPr fontId="2"/>
  </si>
  <si>
    <t>12/1（日）AM</t>
    <rPh sb="5" eb="6">
      <t>ヒ</t>
    </rPh>
    <phoneticPr fontId="2"/>
  </si>
  <si>
    <t>2025/1/5のチャンピオンシップに進出</t>
    <phoneticPr fontId="2"/>
  </si>
  <si>
    <t>12/8（日）AM</t>
    <rPh sb="5" eb="6">
      <t>ヒ</t>
    </rPh>
    <phoneticPr fontId="2"/>
  </si>
  <si>
    <t>中学年の部</t>
    <rPh sb="0" eb="3">
      <t>チュウガクネン</t>
    </rPh>
    <rPh sb="4" eb="5">
      <t>ブ</t>
    </rPh>
    <phoneticPr fontId="2"/>
  </si>
  <si>
    <t>小学生4年生以下</t>
    <rPh sb="0" eb="3">
      <t>ショウガクセイ</t>
    </rPh>
    <rPh sb="4" eb="5">
      <t>ネン</t>
    </rPh>
    <rPh sb="5" eb="6">
      <t>セイ</t>
    </rPh>
    <rPh sb="6" eb="8">
      <t>イカ</t>
    </rPh>
    <phoneticPr fontId="2"/>
  </si>
  <si>
    <t>午前・午後に分け</t>
    <rPh sb="0" eb="2">
      <t>ゴゼン</t>
    </rPh>
    <rPh sb="3" eb="5">
      <t>ゴゴ</t>
    </rPh>
    <rPh sb="6" eb="7">
      <t>ワ</t>
    </rPh>
    <phoneticPr fontId="2"/>
  </si>
  <si>
    <t>11/10（日）PM</t>
    <rPh sb="6" eb="7">
      <t>ヒ</t>
    </rPh>
    <phoneticPr fontId="2"/>
  </si>
  <si>
    <t>予選は各日16チームにさせて頂きます。</t>
    <rPh sb="0" eb="2">
      <t>ヨセン</t>
    </rPh>
    <rPh sb="3" eb="4">
      <t>カク</t>
    </rPh>
    <rPh sb="4" eb="5">
      <t>ヒ</t>
    </rPh>
    <rPh sb="14" eb="15">
      <t>イタダ</t>
    </rPh>
    <phoneticPr fontId="2"/>
  </si>
  <si>
    <t>11/23（土）AM</t>
    <rPh sb="6" eb="7">
      <t>ド</t>
    </rPh>
    <phoneticPr fontId="2"/>
  </si>
  <si>
    <t>各カテゴリー予選は4日間のうち1日を選んで</t>
    <rPh sb="0" eb="1">
      <t>カク</t>
    </rPh>
    <rPh sb="6" eb="8">
      <t>ヨセン</t>
    </rPh>
    <rPh sb="10" eb="11">
      <t>ヒ</t>
    </rPh>
    <rPh sb="11" eb="12">
      <t>カン</t>
    </rPh>
    <rPh sb="16" eb="17">
      <t>ヒ</t>
    </rPh>
    <rPh sb="18" eb="19">
      <t>エラ</t>
    </rPh>
    <phoneticPr fontId="2"/>
  </si>
  <si>
    <t>11/30（土）AM</t>
    <rPh sb="6" eb="7">
      <t>ド</t>
    </rPh>
    <phoneticPr fontId="2"/>
  </si>
  <si>
    <t>ください。</t>
    <phoneticPr fontId="2"/>
  </si>
  <si>
    <t>12/1（日）PM</t>
    <rPh sb="5" eb="6">
      <t>ヒ</t>
    </rPh>
    <phoneticPr fontId="2"/>
  </si>
  <si>
    <t>高学年の部</t>
    <rPh sb="0" eb="3">
      <t>コウガクネン</t>
    </rPh>
    <rPh sb="4" eb="5">
      <t>ブ</t>
    </rPh>
    <phoneticPr fontId="2"/>
  </si>
  <si>
    <t>小学生6年生以下</t>
    <rPh sb="0" eb="3">
      <t>ショウガクセイ</t>
    </rPh>
    <rPh sb="4" eb="5">
      <t>ネン</t>
    </rPh>
    <rPh sb="5" eb="6">
      <t>セイ</t>
    </rPh>
    <rPh sb="6" eb="8">
      <t>イカ</t>
    </rPh>
    <phoneticPr fontId="2"/>
  </si>
  <si>
    <t>チャンピオンシップは</t>
    <phoneticPr fontId="2"/>
  </si>
  <si>
    <t>11/23（土）PM</t>
    <rPh sb="6" eb="7">
      <t>ド</t>
    </rPh>
    <phoneticPr fontId="2"/>
  </si>
  <si>
    <t>各カテゴリー８チームになります。</t>
    <rPh sb="0" eb="1">
      <t>カク</t>
    </rPh>
    <phoneticPr fontId="2"/>
  </si>
  <si>
    <t>12/8（日）PM</t>
    <rPh sb="5" eb="6">
      <t>ヒ</t>
    </rPh>
    <phoneticPr fontId="2"/>
  </si>
  <si>
    <t>12/14（土）AM</t>
    <rPh sb="6" eb="7">
      <t>ド</t>
    </rPh>
    <phoneticPr fontId="2"/>
  </si>
  <si>
    <t>12/14（土）PM</t>
    <rPh sb="6" eb="7">
      <t>ド</t>
    </rPh>
    <phoneticPr fontId="2"/>
  </si>
  <si>
    <t>女子O35</t>
    <rPh sb="0" eb="2">
      <t>ジョシ</t>
    </rPh>
    <phoneticPr fontId="2"/>
  </si>
  <si>
    <t>12/22（日）AM</t>
    <rPh sb="6" eb="7">
      <t>ヒ</t>
    </rPh>
    <phoneticPr fontId="2"/>
  </si>
  <si>
    <t>募集チーム数16</t>
    <rPh sb="0" eb="2">
      <t>ボシュウ</t>
    </rPh>
    <rPh sb="5" eb="6">
      <t>スウ</t>
    </rPh>
    <phoneticPr fontId="2"/>
  </si>
  <si>
    <t>シニア40</t>
    <phoneticPr fontId="2"/>
  </si>
  <si>
    <t>12/22（日）PM</t>
    <rPh sb="6" eb="7">
      <t>ヒ</t>
    </rPh>
    <phoneticPr fontId="2"/>
  </si>
  <si>
    <t>ｽｰﾊﾟｰシニア50</t>
    <phoneticPr fontId="2"/>
  </si>
  <si>
    <t>募集チーム数8</t>
    <rPh sb="0" eb="2">
      <t>ボシュウ</t>
    </rPh>
    <rPh sb="5" eb="6">
      <t>スウ</t>
    </rPh>
    <phoneticPr fontId="2"/>
  </si>
  <si>
    <t>６・</t>
    <phoneticPr fontId="17"/>
  </si>
  <si>
    <t>応募締切</t>
    <rPh sb="0" eb="2">
      <t>オウボ</t>
    </rPh>
    <rPh sb="2" eb="4">
      <t>シメキ</t>
    </rPh>
    <phoneticPr fontId="17"/>
  </si>
  <si>
    <t>大会日程１週間前または募集チーム数が達した場合。</t>
    <rPh sb="0" eb="2">
      <t>タイカイ</t>
    </rPh>
    <rPh sb="2" eb="4">
      <t>ニッテイ</t>
    </rPh>
    <rPh sb="5" eb="8">
      <t>シュウカンマエ</t>
    </rPh>
    <phoneticPr fontId="2"/>
  </si>
  <si>
    <t>７・</t>
    <phoneticPr fontId="17"/>
  </si>
  <si>
    <t>会　場</t>
    <rPh sb="0" eb="1">
      <t>カイ</t>
    </rPh>
    <rPh sb="2" eb="3">
      <t>バ</t>
    </rPh>
    <phoneticPr fontId="17"/>
  </si>
  <si>
    <t>カヴァレイログランド　〒270-1464 千葉県柏市布瀬１−１</t>
    <phoneticPr fontId="17"/>
  </si>
  <si>
    <t>８・</t>
    <phoneticPr fontId="17"/>
  </si>
  <si>
    <t>集合時間</t>
    <rPh sb="0" eb="2">
      <t>シュウゴウ</t>
    </rPh>
    <rPh sb="2" eb="4">
      <t>ジカン</t>
    </rPh>
    <phoneticPr fontId="17"/>
  </si>
  <si>
    <t>試合時間1時間前・開会式は行いません。</t>
    <rPh sb="0" eb="1">
      <t>シ</t>
    </rPh>
    <rPh sb="1" eb="2">
      <t>アイ</t>
    </rPh>
    <rPh sb="2" eb="4">
      <t>ジカン</t>
    </rPh>
    <rPh sb="5" eb="7">
      <t>ジカン</t>
    </rPh>
    <rPh sb="7" eb="8">
      <t>マエ</t>
    </rPh>
    <rPh sb="9" eb="11">
      <t>カイカイ</t>
    </rPh>
    <rPh sb="11" eb="12">
      <t>シキ</t>
    </rPh>
    <rPh sb="13" eb="14">
      <t>オコナ</t>
    </rPh>
    <phoneticPr fontId="17"/>
  </si>
  <si>
    <t>9・</t>
    <phoneticPr fontId="17"/>
  </si>
  <si>
    <t>審　判</t>
    <rPh sb="0" eb="1">
      <t>シン</t>
    </rPh>
    <rPh sb="2" eb="3">
      <t>ハン</t>
    </rPh>
    <phoneticPr fontId="17"/>
  </si>
  <si>
    <t>各チーム1名・又は2名</t>
    <rPh sb="0" eb="1">
      <t>カク</t>
    </rPh>
    <rPh sb="5" eb="6">
      <t>メイ</t>
    </rPh>
    <rPh sb="7" eb="8">
      <t>マタ</t>
    </rPh>
    <rPh sb="10" eb="11">
      <t>メイ</t>
    </rPh>
    <phoneticPr fontId="2"/>
  </si>
  <si>
    <t>１0・</t>
    <phoneticPr fontId="17"/>
  </si>
  <si>
    <t>競技規則</t>
    <rPh sb="0" eb="2">
      <t>キョウギ</t>
    </rPh>
    <rPh sb="2" eb="4">
      <t>キソク</t>
    </rPh>
    <phoneticPr fontId="17"/>
  </si>
  <si>
    <t>競技規則は別紙（日本サッカー協会競技規則に準ずる）ローカルルールあり。</t>
    <rPh sb="0" eb="2">
      <t>キョウギ</t>
    </rPh>
    <rPh sb="2" eb="4">
      <t>キソク</t>
    </rPh>
    <rPh sb="5" eb="7">
      <t>ベッシ</t>
    </rPh>
    <rPh sb="8" eb="10">
      <t>ニホン</t>
    </rPh>
    <rPh sb="14" eb="16">
      <t>キョウカイ</t>
    </rPh>
    <rPh sb="16" eb="18">
      <t>キョウギ</t>
    </rPh>
    <rPh sb="18" eb="20">
      <t>キソク</t>
    </rPh>
    <rPh sb="21" eb="22">
      <t>ジュン</t>
    </rPh>
    <phoneticPr fontId="17"/>
  </si>
  <si>
    <t>10ｍマークは設けない。試合時間は、8分（休憩2分）8分。</t>
    <rPh sb="7" eb="8">
      <t>モウ</t>
    </rPh>
    <rPh sb="12" eb="14">
      <t>シアイ</t>
    </rPh>
    <rPh sb="14" eb="16">
      <t>ジカン</t>
    </rPh>
    <rPh sb="19" eb="20">
      <t>フン</t>
    </rPh>
    <rPh sb="21" eb="23">
      <t>キュウケイ</t>
    </rPh>
    <rPh sb="24" eb="25">
      <t>フン</t>
    </rPh>
    <rPh sb="27" eb="28">
      <t>フン</t>
    </rPh>
    <phoneticPr fontId="17"/>
  </si>
  <si>
    <t>ファールの累積は行わない。GKからのボールはハーフラインを越えてはいけない。</t>
    <rPh sb="5" eb="7">
      <t>ルイセキ</t>
    </rPh>
    <rPh sb="8" eb="9">
      <t>オコナ</t>
    </rPh>
    <rPh sb="29" eb="30">
      <t>コ</t>
    </rPh>
    <phoneticPr fontId="17"/>
  </si>
  <si>
    <t>予選リーグは4チームのリーグ戦。上位2チームが決勝トーナメントへ</t>
    <rPh sb="0" eb="2">
      <t>ヨセン</t>
    </rPh>
    <rPh sb="14" eb="15">
      <t>セン</t>
    </rPh>
    <rPh sb="16" eb="18">
      <t>ジョウイ</t>
    </rPh>
    <rPh sb="23" eb="25">
      <t>ケッショウ</t>
    </rPh>
    <phoneticPr fontId="17"/>
  </si>
  <si>
    <t>シニア・女子は年齢確認できる物を持参お願いします。</t>
    <rPh sb="4" eb="6">
      <t>ジョシ</t>
    </rPh>
    <rPh sb="7" eb="11">
      <t>ネンレイカクニン</t>
    </rPh>
    <rPh sb="14" eb="15">
      <t>モノ</t>
    </rPh>
    <rPh sb="16" eb="18">
      <t>ジサン</t>
    </rPh>
    <rPh sb="19" eb="20">
      <t>ネガ</t>
    </rPh>
    <phoneticPr fontId="2"/>
  </si>
  <si>
    <t>１1・</t>
    <phoneticPr fontId="17"/>
  </si>
  <si>
    <t>表　彰</t>
    <rPh sb="0" eb="1">
      <t>オモテ</t>
    </rPh>
    <rPh sb="2" eb="3">
      <t>アキラ</t>
    </rPh>
    <phoneticPr fontId="17"/>
  </si>
  <si>
    <t>１2・</t>
    <phoneticPr fontId="17"/>
  </si>
  <si>
    <t>参加費</t>
    <rPh sb="0" eb="2">
      <t>サンカ</t>
    </rPh>
    <rPh sb="2" eb="3">
      <t>ヒ</t>
    </rPh>
    <phoneticPr fontId="17"/>
  </si>
  <si>
    <t>参加費は、試合当日(予選から）受付します。</t>
    <rPh sb="0" eb="2">
      <t>サンカ</t>
    </rPh>
    <rPh sb="2" eb="3">
      <t>ヒ</t>
    </rPh>
    <rPh sb="5" eb="7">
      <t>シアイ</t>
    </rPh>
    <rPh sb="7" eb="9">
      <t>トウジツ</t>
    </rPh>
    <rPh sb="10" eb="12">
      <t>ヨセン</t>
    </rPh>
    <rPh sb="15" eb="17">
      <t>ウケツケ</t>
    </rPh>
    <phoneticPr fontId="17"/>
  </si>
  <si>
    <t>１3・</t>
    <phoneticPr fontId="17"/>
  </si>
  <si>
    <t>申込み</t>
    <rPh sb="0" eb="2">
      <t>モウシコ</t>
    </rPh>
    <phoneticPr fontId="17"/>
  </si>
  <si>
    <t>E-mailのみ受付 必要書類記入の上申込</t>
    <rPh sb="11" eb="13">
      <t>ヒツヨウ</t>
    </rPh>
    <rPh sb="13" eb="15">
      <t>ショルイ</t>
    </rPh>
    <rPh sb="15" eb="17">
      <t>キニュウ</t>
    </rPh>
    <rPh sb="18" eb="19">
      <t>ウエ</t>
    </rPh>
    <rPh sb="19" eb="21">
      <t>モウシコ</t>
    </rPh>
    <phoneticPr fontId="17"/>
  </si>
  <si>
    <t>fusa-cup@kanto.me</t>
    <phoneticPr fontId="2"/>
  </si>
  <si>
    <t>１4・</t>
    <phoneticPr fontId="17"/>
  </si>
  <si>
    <t>駐車台数</t>
    <rPh sb="0" eb="2">
      <t>チュウシャ</t>
    </rPh>
    <rPh sb="2" eb="4">
      <t>ダイスウ</t>
    </rPh>
    <phoneticPr fontId="17"/>
  </si>
  <si>
    <t>１チーム3台(指導者3名・選手10名以内）それ以上は１台５００円の駐車代がかかります。</t>
    <rPh sb="5" eb="6">
      <t>ダイ</t>
    </rPh>
    <rPh sb="7" eb="10">
      <t>シドウシャ</t>
    </rPh>
    <rPh sb="11" eb="12">
      <t>メイ</t>
    </rPh>
    <rPh sb="13" eb="15">
      <t>センシュ</t>
    </rPh>
    <rPh sb="17" eb="18">
      <t>メイ</t>
    </rPh>
    <rPh sb="18" eb="20">
      <t>イナイ</t>
    </rPh>
    <rPh sb="23" eb="25">
      <t>イジョウ</t>
    </rPh>
    <rPh sb="27" eb="28">
      <t>ダイ</t>
    </rPh>
    <rPh sb="31" eb="32">
      <t>エン</t>
    </rPh>
    <rPh sb="33" eb="36">
      <t>チュウシャダイ</t>
    </rPh>
    <phoneticPr fontId="17"/>
  </si>
  <si>
    <t>１5・</t>
    <phoneticPr fontId="17"/>
  </si>
  <si>
    <t>詳細</t>
    <rPh sb="0" eb="2">
      <t>ショウサイ</t>
    </rPh>
    <phoneticPr fontId="17"/>
  </si>
  <si>
    <t>本部挨拶・試合挨拶・ベンチ挨拶は行いません。</t>
    <rPh sb="0" eb="2">
      <t>ホンブ</t>
    </rPh>
    <rPh sb="2" eb="4">
      <t>アイサツ</t>
    </rPh>
    <rPh sb="5" eb="7">
      <t>シアイ</t>
    </rPh>
    <rPh sb="7" eb="9">
      <t>アイサツ</t>
    </rPh>
    <rPh sb="13" eb="15">
      <t>アイサツ</t>
    </rPh>
    <rPh sb="16" eb="17">
      <t>オコナ</t>
    </rPh>
    <phoneticPr fontId="2"/>
  </si>
  <si>
    <t>詳細要項はＡＦUnited　HPに記載していますのでご覧ください。（申込書など）</t>
    <rPh sb="0" eb="2">
      <t>ショウサイ</t>
    </rPh>
    <rPh sb="2" eb="4">
      <t>ヨウコウ</t>
    </rPh>
    <rPh sb="17" eb="19">
      <t>キサイ</t>
    </rPh>
    <rPh sb="27" eb="28">
      <t>ラン</t>
    </rPh>
    <rPh sb="34" eb="36">
      <t>モウシコミ</t>
    </rPh>
    <rPh sb="36" eb="37">
      <t>ショ</t>
    </rPh>
    <phoneticPr fontId="2"/>
  </si>
  <si>
    <t>参加チーム情報は布佐サッカークラブブログに掲載します。</t>
    <phoneticPr fontId="17"/>
  </si>
  <si>
    <t>http://ameblo.jp/fusa-fc/</t>
    <phoneticPr fontId="17"/>
  </si>
  <si>
    <t>布佐CUPルールYou Tubeをご覧ください。</t>
    <rPh sb="0" eb="2">
      <t>フサ</t>
    </rPh>
    <rPh sb="18" eb="19">
      <t>ラン</t>
    </rPh>
    <phoneticPr fontId="2"/>
  </si>
  <si>
    <t>https://www.youtube.com/watch?v=E28OCxfe4hI&amp;t=47s</t>
    <phoneticPr fontId="2"/>
  </si>
  <si>
    <t>布佐CUP2024フットサル大会競技規則</t>
    <rPh sb="0" eb="2">
      <t>フサ</t>
    </rPh>
    <rPh sb="14" eb="16">
      <t>タイカイ</t>
    </rPh>
    <rPh sb="16" eb="18">
      <t>キョウギ</t>
    </rPh>
    <rPh sb="18" eb="20">
      <t>キソク</t>
    </rPh>
    <phoneticPr fontId="17"/>
  </si>
  <si>
    <t>試合中のルール　詳細</t>
    <phoneticPr fontId="17"/>
  </si>
  <si>
    <t>(財）日本サッカー協会競技規則に準じています。その他、布佐CUPローカルルールがございます。</t>
    <rPh sb="1" eb="2">
      <t>ザイ</t>
    </rPh>
    <rPh sb="3" eb="5">
      <t>ニホン</t>
    </rPh>
    <rPh sb="9" eb="11">
      <t>キョウカイ</t>
    </rPh>
    <rPh sb="11" eb="13">
      <t>キョウギ</t>
    </rPh>
    <rPh sb="13" eb="15">
      <t>キソク</t>
    </rPh>
    <rPh sb="16" eb="17">
      <t>ジュン</t>
    </rPh>
    <rPh sb="25" eb="26">
      <t>ホカ</t>
    </rPh>
    <rPh sb="27" eb="29">
      <t>フサ</t>
    </rPh>
    <phoneticPr fontId="17"/>
  </si>
  <si>
    <t>必ず指導者は全て把握して試合に臨んでください。（毎年間違った判断がございます）</t>
    <rPh sb="0" eb="1">
      <t>カナラ</t>
    </rPh>
    <rPh sb="2" eb="5">
      <t>シドウシャ</t>
    </rPh>
    <rPh sb="6" eb="7">
      <t>スベ</t>
    </rPh>
    <rPh sb="8" eb="10">
      <t>ハアク</t>
    </rPh>
    <rPh sb="12" eb="14">
      <t>シアイ</t>
    </rPh>
    <rPh sb="15" eb="16">
      <t>ノゾ</t>
    </rPh>
    <rPh sb="24" eb="26">
      <t>マイトシ</t>
    </rPh>
    <rPh sb="26" eb="28">
      <t>マチガ</t>
    </rPh>
    <rPh sb="30" eb="32">
      <t>ハンダン</t>
    </rPh>
    <phoneticPr fontId="17"/>
  </si>
  <si>
    <t>ベンチの選手はビブスを着てください。交代の時にはビブスを手渡しで交代してください。</t>
    <phoneticPr fontId="17"/>
  </si>
  <si>
    <t>タイムアウト</t>
    <phoneticPr fontId="17"/>
  </si>
  <si>
    <t>タイムアウトなし。（試合時間はプレーイングタイムでなく総合タイムとする）</t>
    <rPh sb="10" eb="12">
      <t>シアイ</t>
    </rPh>
    <rPh sb="12" eb="14">
      <t>ジカン</t>
    </rPh>
    <rPh sb="27" eb="29">
      <t>ソウゴウ</t>
    </rPh>
    <phoneticPr fontId="17"/>
  </si>
  <si>
    <t>（投げてはいけません）</t>
  </si>
  <si>
    <t>但し、ゴールが壊れた場合や、怪我人の介護、ボールの紛失などのロスは審判の判断に任せます。</t>
    <rPh sb="0" eb="1">
      <t>タダ</t>
    </rPh>
    <rPh sb="7" eb="8">
      <t>コワ</t>
    </rPh>
    <rPh sb="10" eb="12">
      <t>バアイ</t>
    </rPh>
    <rPh sb="14" eb="17">
      <t>ケガニン</t>
    </rPh>
    <rPh sb="18" eb="20">
      <t>カイゴ</t>
    </rPh>
    <rPh sb="25" eb="27">
      <t>フンシツ</t>
    </rPh>
    <rPh sb="33" eb="35">
      <t>シンパン</t>
    </rPh>
    <rPh sb="36" eb="38">
      <t>ハンダン</t>
    </rPh>
    <rPh sb="39" eb="40">
      <t>マカ</t>
    </rPh>
    <phoneticPr fontId="17"/>
  </si>
  <si>
    <t>選手の出入りは出場選手が完全に外に出てから入ります。</t>
    <phoneticPr fontId="17"/>
  </si>
  <si>
    <t>服装</t>
    <rPh sb="0" eb="2">
      <t>フクソウ</t>
    </rPh>
    <phoneticPr fontId="17"/>
  </si>
  <si>
    <t>競技者はスパイクを履いてプレーしてはいけない。（履いてプレーした場合はレッドカードの退場）</t>
    <rPh sb="0" eb="3">
      <t>キョウギシャ</t>
    </rPh>
    <rPh sb="9" eb="10">
      <t>ハ</t>
    </rPh>
    <rPh sb="24" eb="25">
      <t>ハ</t>
    </rPh>
    <rPh sb="32" eb="34">
      <t>バアイ</t>
    </rPh>
    <rPh sb="42" eb="44">
      <t>タイジョウ</t>
    </rPh>
    <phoneticPr fontId="17"/>
  </si>
  <si>
    <t>選手交代ゾーンはありませんのでベンチ前から</t>
  </si>
  <si>
    <t>小学生の部では必ずすねあてを着用する事。</t>
    <rPh sb="0" eb="3">
      <t>ショウガクセイ</t>
    </rPh>
    <rPh sb="4" eb="5">
      <t>ブ</t>
    </rPh>
    <rPh sb="7" eb="8">
      <t>カナラ</t>
    </rPh>
    <rPh sb="14" eb="16">
      <t>チャクヨウ</t>
    </rPh>
    <rPh sb="18" eb="19">
      <t>コト</t>
    </rPh>
    <phoneticPr fontId="17"/>
  </si>
  <si>
    <t>ゴールキーパーはクリアボールであってもノーバウンドでハーフラインを超えてはいけない。</t>
    <phoneticPr fontId="17"/>
  </si>
  <si>
    <t>競技者の服装は季節を考え、チーム全員上着が同色であればビブスでも試合が出来る。</t>
    <rPh sb="0" eb="2">
      <t>キョウギ</t>
    </rPh>
    <rPh sb="2" eb="3">
      <t>シャ</t>
    </rPh>
    <rPh sb="4" eb="6">
      <t>フクソウ</t>
    </rPh>
    <rPh sb="7" eb="9">
      <t>キセツ</t>
    </rPh>
    <rPh sb="10" eb="11">
      <t>カンガ</t>
    </rPh>
    <rPh sb="16" eb="18">
      <t>ゼンイン</t>
    </rPh>
    <rPh sb="18" eb="20">
      <t>ウワギ</t>
    </rPh>
    <rPh sb="21" eb="23">
      <t>ドウショク</t>
    </rPh>
    <rPh sb="32" eb="34">
      <t>シアイ</t>
    </rPh>
    <rPh sb="35" eb="37">
      <t>デキ</t>
    </rPh>
    <phoneticPr fontId="17"/>
  </si>
  <si>
    <t>超えた場合はハーフラインから間接フリーキック</t>
    <phoneticPr fontId="17"/>
  </si>
  <si>
    <t>（ストッキングやジャージに関しては同色が望まれるが寒い場合はジャージ(下）を履く事ができる。）</t>
    <rPh sb="13" eb="14">
      <t>カン</t>
    </rPh>
    <rPh sb="17" eb="19">
      <t>ドウショク</t>
    </rPh>
    <rPh sb="20" eb="21">
      <t>ノゾ</t>
    </rPh>
    <rPh sb="25" eb="26">
      <t>サム</t>
    </rPh>
    <rPh sb="27" eb="29">
      <t>バアイ</t>
    </rPh>
    <rPh sb="35" eb="36">
      <t>シタ</t>
    </rPh>
    <rPh sb="38" eb="39">
      <t>ハ</t>
    </rPh>
    <rPh sb="40" eb="41">
      <t>コト</t>
    </rPh>
    <phoneticPr fontId="17"/>
  </si>
  <si>
    <t>ゴールキーパーがフリーキックを蹴る場合も適応します。</t>
    <phoneticPr fontId="17"/>
  </si>
  <si>
    <t>但し、ゴールキーパーはフィールド選手と区別できる服装にしなくてはいけない。</t>
    <rPh sb="0" eb="1">
      <t>タダ</t>
    </rPh>
    <rPh sb="16" eb="18">
      <t>センシュ</t>
    </rPh>
    <rPh sb="19" eb="21">
      <t>クベツ</t>
    </rPh>
    <rPh sb="24" eb="26">
      <t>フクソウ</t>
    </rPh>
    <phoneticPr fontId="17"/>
  </si>
  <si>
    <t>反則</t>
    <rPh sb="0" eb="2">
      <t>ハンソク</t>
    </rPh>
    <phoneticPr fontId="17"/>
  </si>
  <si>
    <t>チームの反則の累積はしない。（その為、10ｍマークは設けない。）</t>
    <rPh sb="4" eb="6">
      <t>ハンソク</t>
    </rPh>
    <rPh sb="7" eb="9">
      <t>ルイセキ</t>
    </rPh>
    <rPh sb="17" eb="18">
      <t>タメ</t>
    </rPh>
    <rPh sb="26" eb="27">
      <t>モウ</t>
    </rPh>
    <phoneticPr fontId="17"/>
  </si>
  <si>
    <t>キーパーがキャッチした時点から4秒ルールのカウントを始める。</t>
    <phoneticPr fontId="17"/>
  </si>
  <si>
    <t>ゴールキーパーの蹴ったボールは全てハーフラインを越してはいけない。</t>
    <rPh sb="8" eb="9">
      <t>ケ</t>
    </rPh>
    <rPh sb="15" eb="16">
      <t>スベ</t>
    </rPh>
    <rPh sb="24" eb="25">
      <t>コ</t>
    </rPh>
    <phoneticPr fontId="17"/>
  </si>
  <si>
    <t>4秒以上持っていた場合はペナルティラインから相手の間接フリーキック</t>
    <phoneticPr fontId="17"/>
  </si>
  <si>
    <t>カードはイエローカード2枚で1試合の出場停止。レッドカードで2試合の出場禁止。</t>
    <rPh sb="12" eb="13">
      <t>マイ</t>
    </rPh>
    <rPh sb="15" eb="17">
      <t>シアイ</t>
    </rPh>
    <rPh sb="18" eb="20">
      <t>シュツジョウ</t>
    </rPh>
    <rPh sb="20" eb="22">
      <t>テイシ</t>
    </rPh>
    <rPh sb="31" eb="33">
      <t>シアイ</t>
    </rPh>
    <rPh sb="34" eb="36">
      <t>シュツジョウ</t>
    </rPh>
    <rPh sb="36" eb="38">
      <t>キンシ</t>
    </rPh>
    <phoneticPr fontId="17"/>
  </si>
  <si>
    <t>但し、4秒以内でボールを離してドリブルの場合はカウントをしない（ローカルルール）</t>
    <phoneticPr fontId="17"/>
  </si>
  <si>
    <t>試合中のレッドカードは退場。退場者不在で3分間試合続行。3分後退場者以外の競技者出場。（得点が入れば補充）</t>
    <rPh sb="0" eb="2">
      <t>シアイ</t>
    </rPh>
    <rPh sb="2" eb="3">
      <t>チュウ</t>
    </rPh>
    <rPh sb="11" eb="13">
      <t>タイジョウ</t>
    </rPh>
    <rPh sb="14" eb="17">
      <t>タイジョウシャ</t>
    </rPh>
    <rPh sb="17" eb="19">
      <t>フザイ</t>
    </rPh>
    <rPh sb="21" eb="23">
      <t>フンカン</t>
    </rPh>
    <rPh sb="23" eb="25">
      <t>シアイ</t>
    </rPh>
    <rPh sb="25" eb="27">
      <t>ゾッコウ</t>
    </rPh>
    <rPh sb="29" eb="31">
      <t>フンゴ</t>
    </rPh>
    <rPh sb="31" eb="33">
      <t>タイジョウ</t>
    </rPh>
    <rPh sb="33" eb="34">
      <t>シャ</t>
    </rPh>
    <rPh sb="34" eb="36">
      <t>イガイ</t>
    </rPh>
    <rPh sb="37" eb="40">
      <t>キョウギシャ</t>
    </rPh>
    <rPh sb="40" eb="42">
      <t>シュツジョウ</t>
    </rPh>
    <phoneticPr fontId="17"/>
  </si>
  <si>
    <t>PKは全てペナルティエリアライン上、中心で行う。ゴールキーパー以外の選手はエリアには入れない。</t>
    <rPh sb="3" eb="4">
      <t>スベ</t>
    </rPh>
    <rPh sb="16" eb="17">
      <t>ジョウ</t>
    </rPh>
    <rPh sb="18" eb="20">
      <t>チュウシン</t>
    </rPh>
    <rPh sb="21" eb="22">
      <t>オコナ</t>
    </rPh>
    <rPh sb="31" eb="33">
      <t>イガイ</t>
    </rPh>
    <rPh sb="34" eb="36">
      <t>センシュ</t>
    </rPh>
    <rPh sb="42" eb="43">
      <t>ハイ</t>
    </rPh>
    <phoneticPr fontId="17"/>
  </si>
  <si>
    <t>フットサルの小学生ルールに関して各地域で違っていますが、基本的に日本サッカー協会フットサルルール</t>
    <phoneticPr fontId="17"/>
  </si>
  <si>
    <t>４秒ルールの徹底。審判は必ずボールを蹴れる状態から指でカウントする。（4秒以内であれば走りこみは認められる）</t>
    <rPh sb="1" eb="2">
      <t>ビョウ</t>
    </rPh>
    <rPh sb="6" eb="8">
      <t>テッテイ</t>
    </rPh>
    <rPh sb="9" eb="11">
      <t>シンパン</t>
    </rPh>
    <rPh sb="12" eb="13">
      <t>カナラ</t>
    </rPh>
    <rPh sb="25" eb="26">
      <t>ユビ</t>
    </rPh>
    <phoneticPr fontId="17"/>
  </si>
  <si>
    <t>を基本として布佐のローカルルールを設けています。審判をする方に競技規則の徹底をお願いします。</t>
    <phoneticPr fontId="17"/>
  </si>
  <si>
    <t>５ｍルールの徹底。審判は早めに注意をする。相手選手が近い場合はボールをセットする前に審判に注意を求める。</t>
    <rPh sb="6" eb="8">
      <t>テッテイ</t>
    </rPh>
    <rPh sb="9" eb="11">
      <t>シンパン</t>
    </rPh>
    <rPh sb="12" eb="13">
      <t>ハヤ</t>
    </rPh>
    <rPh sb="15" eb="17">
      <t>チュウイ</t>
    </rPh>
    <rPh sb="21" eb="23">
      <t>アイテ</t>
    </rPh>
    <rPh sb="23" eb="25">
      <t>センシュ</t>
    </rPh>
    <rPh sb="26" eb="27">
      <t>チカ</t>
    </rPh>
    <rPh sb="28" eb="30">
      <t>バアイ</t>
    </rPh>
    <phoneticPr fontId="17"/>
  </si>
  <si>
    <t>キックオフ</t>
    <phoneticPr fontId="17"/>
  </si>
  <si>
    <t>キックオフ・キックインは間接。（直接ゴールは認めない）但し、選手に当たって入った場合はゴールが</t>
    <rPh sb="12" eb="14">
      <t>カンセツ</t>
    </rPh>
    <rPh sb="16" eb="18">
      <t>チョクセツ</t>
    </rPh>
    <rPh sb="22" eb="23">
      <t>ミト</t>
    </rPh>
    <rPh sb="27" eb="28">
      <t>タダ</t>
    </rPh>
    <rPh sb="30" eb="32">
      <t>センシュ</t>
    </rPh>
    <rPh sb="33" eb="34">
      <t>ア</t>
    </rPh>
    <rPh sb="37" eb="38">
      <t>ハイ</t>
    </rPh>
    <rPh sb="40" eb="42">
      <t>バアイ</t>
    </rPh>
    <phoneticPr fontId="17"/>
  </si>
  <si>
    <t>基本的にスライディングやチャージは少年サッカーと同じで反則も相手に対する掴む蹴る無謀なタックルなどは</t>
    <phoneticPr fontId="17"/>
  </si>
  <si>
    <t>認められる。選手に触らずゴールした場合はゴールクリアランスで試合再開。</t>
    <rPh sb="0" eb="1">
      <t>ミト</t>
    </rPh>
    <rPh sb="6" eb="8">
      <t>センシュ</t>
    </rPh>
    <rPh sb="9" eb="10">
      <t>サワ</t>
    </rPh>
    <rPh sb="17" eb="19">
      <t>バアイ</t>
    </rPh>
    <phoneticPr fontId="17"/>
  </si>
  <si>
    <t>反則になります。低・中学年に関して少しでもフットサルのルールを理解して頂き</t>
    <phoneticPr fontId="17"/>
  </si>
  <si>
    <t>バックパス</t>
    <phoneticPr fontId="17"/>
  </si>
  <si>
    <t>バックパスは手を使わない限り何回でも戻せる。</t>
    <rPh sb="6" eb="7">
      <t>テ</t>
    </rPh>
    <rPh sb="8" eb="9">
      <t>ツカ</t>
    </rPh>
    <rPh sb="12" eb="13">
      <t>カギ</t>
    </rPh>
    <rPh sb="14" eb="16">
      <t>ナンカイ</t>
    </rPh>
    <rPh sb="18" eb="19">
      <t>モド</t>
    </rPh>
    <phoneticPr fontId="17"/>
  </si>
  <si>
    <t>6年生のバーモンドCUPフットサル大会に参加しても対応できるようにお願いします。</t>
    <phoneticPr fontId="17"/>
  </si>
  <si>
    <t>（味方が戻したボールを手でキャッチした場合はバックパスとして間接フリーキックとする）</t>
    <rPh sb="1" eb="3">
      <t>ミカタ</t>
    </rPh>
    <rPh sb="4" eb="5">
      <t>モド</t>
    </rPh>
    <rPh sb="11" eb="12">
      <t>テ</t>
    </rPh>
    <rPh sb="19" eb="21">
      <t>バアイ</t>
    </rPh>
    <rPh sb="30" eb="32">
      <t>カンセツ</t>
    </rPh>
    <phoneticPr fontId="17"/>
  </si>
  <si>
    <t>間接フリーキックはバックパスをキャッチした場所。ペナルティエリアでキャッチした場合はペナルティライン</t>
    <rPh sb="0" eb="2">
      <t>カンセツ</t>
    </rPh>
    <rPh sb="21" eb="23">
      <t>バショ</t>
    </rPh>
    <rPh sb="39" eb="41">
      <t>バアイ</t>
    </rPh>
    <phoneticPr fontId="17"/>
  </si>
  <si>
    <t>全ての選手が楽しく出場できるようにローカルルールでベンチ入り選手は全員８分以上</t>
    <rPh sb="0" eb="1">
      <t>スベ</t>
    </rPh>
    <rPh sb="3" eb="5">
      <t>センシュ</t>
    </rPh>
    <rPh sb="6" eb="7">
      <t>タノ</t>
    </rPh>
    <rPh sb="9" eb="11">
      <t>シュツジョウ</t>
    </rPh>
    <rPh sb="28" eb="29">
      <t>イ</t>
    </rPh>
    <rPh sb="30" eb="32">
      <t>センシュ</t>
    </rPh>
    <rPh sb="33" eb="35">
      <t>ゼンイン</t>
    </rPh>
    <rPh sb="36" eb="37">
      <t>フン</t>
    </rPh>
    <rPh sb="37" eb="39">
      <t>イジョウ</t>
    </rPh>
    <phoneticPr fontId="2"/>
  </si>
  <si>
    <t>エリアの最も近いライン上より間接フリーキック（相手はゴールラインまで下がらなくてはいけない）</t>
    <rPh sb="4" eb="5">
      <t>モット</t>
    </rPh>
    <rPh sb="6" eb="7">
      <t>チカ</t>
    </rPh>
    <rPh sb="11" eb="12">
      <t>ジョウ</t>
    </rPh>
    <rPh sb="14" eb="16">
      <t>カンセツ</t>
    </rPh>
    <rPh sb="23" eb="25">
      <t>アイテ</t>
    </rPh>
    <rPh sb="34" eb="35">
      <t>サ</t>
    </rPh>
    <phoneticPr fontId="17"/>
  </si>
  <si>
    <t>出場できるようにお願いします。（ご協力お願いします。）</t>
    <rPh sb="0" eb="2">
      <t>シュツジョウ</t>
    </rPh>
    <rPh sb="9" eb="10">
      <t>ネガ</t>
    </rPh>
    <rPh sb="17" eb="19">
      <t>キョウリョク</t>
    </rPh>
    <rPh sb="20" eb="21">
      <t>ネガ</t>
    </rPh>
    <phoneticPr fontId="2"/>
  </si>
  <si>
    <t>キックイン</t>
    <phoneticPr fontId="17"/>
  </si>
  <si>
    <t>選手はスローイングでなくキックインで競技が再開される。（間接フリーキック）</t>
    <rPh sb="0" eb="2">
      <t>センシュ</t>
    </rPh>
    <rPh sb="18" eb="20">
      <t>キョウギ</t>
    </rPh>
    <rPh sb="21" eb="23">
      <t>サイカイ</t>
    </rPh>
    <rPh sb="28" eb="30">
      <t>カンセツ</t>
    </rPh>
    <phoneticPr fontId="17"/>
  </si>
  <si>
    <t>キックインの場合は、ライン上に４秒以内でキックを行う。ラインから足が出ても構わない</t>
    <rPh sb="6" eb="8">
      <t>バアイ</t>
    </rPh>
    <rPh sb="13" eb="14">
      <t>ジョウ</t>
    </rPh>
    <rPh sb="16" eb="17">
      <t>ビョウ</t>
    </rPh>
    <rPh sb="17" eb="19">
      <t>イナイ</t>
    </rPh>
    <rPh sb="24" eb="25">
      <t>オコナ</t>
    </rPh>
    <rPh sb="32" eb="33">
      <t>アシ</t>
    </rPh>
    <rPh sb="34" eb="35">
      <t>デ</t>
    </rPh>
    <rPh sb="37" eb="38">
      <t>カマ</t>
    </rPh>
    <phoneticPr fontId="17"/>
  </si>
  <si>
    <t>応援はコートの外になります。</t>
    <rPh sb="7" eb="8">
      <t>ソト</t>
    </rPh>
    <phoneticPr fontId="17"/>
  </si>
  <si>
    <t>(但し、グランドコンデションにより止まらない場合は、静止状態にしようとした行為から行う）</t>
    <rPh sb="1" eb="2">
      <t>タダ</t>
    </rPh>
    <rPh sb="17" eb="18">
      <t>ト</t>
    </rPh>
    <rPh sb="22" eb="24">
      <t>バアイ</t>
    </rPh>
    <rPh sb="26" eb="28">
      <t>セイシ</t>
    </rPh>
    <rPh sb="28" eb="30">
      <t>ジョウタイ</t>
    </rPh>
    <rPh sb="37" eb="39">
      <t>コウイ</t>
    </rPh>
    <rPh sb="41" eb="42">
      <t>オコナ</t>
    </rPh>
    <phoneticPr fontId="17"/>
  </si>
  <si>
    <t>極力選手の邪魔にならない場所の応援お願いします。</t>
    <phoneticPr fontId="17"/>
  </si>
  <si>
    <t>審判はボールを蹴れる状態から指でカウントして4秒以内で蹴らなければ相手ボールの間接フリーキックで再開する。</t>
    <rPh sb="0" eb="2">
      <t>シンパン</t>
    </rPh>
    <rPh sb="14" eb="15">
      <t>ユビ</t>
    </rPh>
    <phoneticPr fontId="17"/>
  </si>
  <si>
    <t>ゴールの真後ろの応援だけはお辞めください。</t>
    <phoneticPr fontId="17"/>
  </si>
  <si>
    <t>ボールがキックインでコートに入らなかった場合は相手チームのキックイン</t>
    <rPh sb="14" eb="15">
      <t>ハイ</t>
    </rPh>
    <rPh sb="20" eb="22">
      <t>バアイ</t>
    </rPh>
    <rPh sb="23" eb="25">
      <t>アイテ</t>
    </rPh>
    <phoneticPr fontId="17"/>
  </si>
  <si>
    <t>間接フリーキックが直接ゴールインした場合はノーゴール。GKのゴールクリアランスから試合再開</t>
    <rPh sb="0" eb="2">
      <t>カンセツ</t>
    </rPh>
    <rPh sb="9" eb="11">
      <t>チョクセツ</t>
    </rPh>
    <rPh sb="18" eb="19">
      <t>バ</t>
    </rPh>
    <rPh sb="19" eb="20">
      <t>アイ</t>
    </rPh>
    <rPh sb="41" eb="43">
      <t>シアイ</t>
    </rPh>
    <rPh sb="43" eb="45">
      <t>サイカイ</t>
    </rPh>
    <phoneticPr fontId="17"/>
  </si>
  <si>
    <t>注意事項</t>
    <rPh sb="0" eb="2">
      <t>チュウイ</t>
    </rPh>
    <rPh sb="2" eb="4">
      <t>ジコウ</t>
    </rPh>
    <phoneticPr fontId="2"/>
  </si>
  <si>
    <t>コーナーキック</t>
    <phoneticPr fontId="17"/>
  </si>
  <si>
    <t>コーナーキックは直接フリーキックであり、直接ゴールした場合は得点が認められる。</t>
    <rPh sb="8" eb="10">
      <t>チョクセツ</t>
    </rPh>
    <rPh sb="20" eb="22">
      <t>チョクセツ</t>
    </rPh>
    <rPh sb="27" eb="29">
      <t>バアイ</t>
    </rPh>
    <rPh sb="30" eb="32">
      <t>トクテン</t>
    </rPh>
    <rPh sb="33" eb="34">
      <t>ミト</t>
    </rPh>
    <phoneticPr fontId="17"/>
  </si>
  <si>
    <t>選手交代</t>
    <rPh sb="0" eb="2">
      <t>センシュ</t>
    </rPh>
    <rPh sb="2" eb="4">
      <t>コウタイ</t>
    </rPh>
    <phoneticPr fontId="17"/>
  </si>
  <si>
    <t>選手交代はいつでも自由にできる。（同じ選手が何度でも出場可）但し、選手が完全にコートから（審判に断らなくて良い）</t>
    <rPh sb="45" eb="47">
      <t>シンパン</t>
    </rPh>
    <rPh sb="48" eb="49">
      <t>コトワ</t>
    </rPh>
    <rPh sb="53" eb="54">
      <t>ヨ</t>
    </rPh>
    <phoneticPr fontId="17"/>
  </si>
  <si>
    <t>選手交代は完全に外に出た状態でビブスを渡し交代する。投げたり渡さない場合はイエローカード対象</t>
    <rPh sb="5" eb="7">
      <t>カンゼン</t>
    </rPh>
    <rPh sb="8" eb="9">
      <t>ソト</t>
    </rPh>
    <rPh sb="10" eb="11">
      <t>デ</t>
    </rPh>
    <rPh sb="12" eb="14">
      <t>ジョウタイ</t>
    </rPh>
    <rPh sb="19" eb="20">
      <t>ワタ</t>
    </rPh>
    <rPh sb="21" eb="23">
      <t>コウタイ</t>
    </rPh>
    <rPh sb="26" eb="27">
      <t>ナ</t>
    </rPh>
    <rPh sb="30" eb="31">
      <t>ワタ</t>
    </rPh>
    <rPh sb="34" eb="36">
      <t>バアイ</t>
    </rPh>
    <rPh sb="44" eb="46">
      <t>タイショウ</t>
    </rPh>
    <phoneticPr fontId="17"/>
  </si>
  <si>
    <t>大会開催30分前に代表者会議を行います。本部前</t>
    <rPh sb="0" eb="2">
      <t>タイカイ</t>
    </rPh>
    <rPh sb="2" eb="4">
      <t>カイサイ</t>
    </rPh>
    <rPh sb="6" eb="8">
      <t>フンマエ</t>
    </rPh>
    <rPh sb="9" eb="12">
      <t>ダイヒョウシャ</t>
    </rPh>
    <rPh sb="12" eb="14">
      <t>カイギ</t>
    </rPh>
    <rPh sb="15" eb="16">
      <t>オコナ</t>
    </rPh>
    <rPh sb="20" eb="22">
      <t>ホンブ</t>
    </rPh>
    <rPh sb="22" eb="23">
      <t>マエ</t>
    </rPh>
    <phoneticPr fontId="2"/>
  </si>
  <si>
    <t>出るまで入れない。入ってしまった場合はイエローカード対象　交代エリアはありません。ベンチ前から</t>
    <phoneticPr fontId="17"/>
  </si>
  <si>
    <t>ゴールキーパーの交代も自由交代でプレー中に出来る。</t>
    <phoneticPr fontId="17"/>
  </si>
  <si>
    <t>選手待機場所は指定の場所でお願いします。（本部の受付後指示を行います）</t>
    <rPh sb="0" eb="2">
      <t>センシュ</t>
    </rPh>
    <rPh sb="2" eb="4">
      <t>タイキ</t>
    </rPh>
    <rPh sb="4" eb="6">
      <t>バショ</t>
    </rPh>
    <rPh sb="7" eb="9">
      <t>シテイ</t>
    </rPh>
    <rPh sb="10" eb="12">
      <t>バショ</t>
    </rPh>
    <rPh sb="14" eb="15">
      <t>ネガ</t>
    </rPh>
    <rPh sb="21" eb="23">
      <t>ホンブ</t>
    </rPh>
    <rPh sb="24" eb="26">
      <t>ウケツケ</t>
    </rPh>
    <rPh sb="26" eb="27">
      <t>ゴ</t>
    </rPh>
    <rPh sb="27" eb="29">
      <t>シジ</t>
    </rPh>
    <rPh sb="30" eb="31">
      <t>オコナ</t>
    </rPh>
    <phoneticPr fontId="2"/>
  </si>
  <si>
    <t>ペナルティ</t>
    <phoneticPr fontId="17"/>
  </si>
  <si>
    <t>ゴールキーパーが直接手で触れるエリア。相手選手はエリア内でもシュートは認められる。</t>
    <rPh sb="8" eb="10">
      <t>チョクセツ</t>
    </rPh>
    <rPh sb="10" eb="11">
      <t>テ</t>
    </rPh>
    <rPh sb="12" eb="13">
      <t>サワ</t>
    </rPh>
    <rPh sb="19" eb="21">
      <t>アイテ</t>
    </rPh>
    <rPh sb="21" eb="23">
      <t>センシュ</t>
    </rPh>
    <rPh sb="27" eb="28">
      <t>ナイ</t>
    </rPh>
    <rPh sb="35" eb="36">
      <t>ミト</t>
    </rPh>
    <phoneticPr fontId="17"/>
  </si>
  <si>
    <t>ゴールクリアランスも4秒以内で投げなければいけない。審判は早めの注意を行う。</t>
    <rPh sb="11" eb="12">
      <t>ビョウ</t>
    </rPh>
    <rPh sb="12" eb="14">
      <t>イナイ</t>
    </rPh>
    <rPh sb="15" eb="16">
      <t>ナ</t>
    </rPh>
    <rPh sb="26" eb="28">
      <t>シンパン</t>
    </rPh>
    <rPh sb="29" eb="30">
      <t>ハヤ</t>
    </rPh>
    <rPh sb="32" eb="34">
      <t>チュウイ</t>
    </rPh>
    <rPh sb="35" eb="36">
      <t>オコナ</t>
    </rPh>
    <phoneticPr fontId="17"/>
  </si>
  <si>
    <t>（反則の場合は最も近いペナルティエリアライン上から間接フリーキック）</t>
    <rPh sb="1" eb="3">
      <t>ハンソク</t>
    </rPh>
    <rPh sb="4" eb="6">
      <t>バアイ</t>
    </rPh>
    <rPh sb="7" eb="8">
      <t>モット</t>
    </rPh>
    <rPh sb="9" eb="10">
      <t>チカ</t>
    </rPh>
    <rPh sb="22" eb="23">
      <t>ジョウ</t>
    </rPh>
    <rPh sb="25" eb="27">
      <t>カンセツ</t>
    </rPh>
    <phoneticPr fontId="17"/>
  </si>
  <si>
    <t>https://www.youtube.com/watch?v=E28OCxfe4hI&amp;t=47s</t>
  </si>
  <si>
    <t>相手選手もエリア内でカットしてはいけない。但し、キーパーボールの場合はペナルティエリアの中でもパスは認められる。</t>
    <rPh sb="0" eb="2">
      <t>アイテ</t>
    </rPh>
    <rPh sb="2" eb="4">
      <t>センシュ</t>
    </rPh>
    <rPh sb="8" eb="9">
      <t>ナイ</t>
    </rPh>
    <rPh sb="21" eb="22">
      <t>タダ</t>
    </rPh>
    <rPh sb="32" eb="34">
      <t>バアイ</t>
    </rPh>
    <phoneticPr fontId="17"/>
  </si>
  <si>
    <t>ゴールキーパーはエリア内でキャッチしたボールは蹴っても・投げても構わない。</t>
    <rPh sb="11" eb="12">
      <t>ナイ</t>
    </rPh>
    <rPh sb="23" eb="24">
      <t>ケ</t>
    </rPh>
    <rPh sb="28" eb="29">
      <t>ナ</t>
    </rPh>
    <rPh sb="32" eb="33">
      <t>カマ</t>
    </rPh>
    <phoneticPr fontId="17"/>
  </si>
  <si>
    <t>エリア</t>
    <phoneticPr fontId="17"/>
  </si>
  <si>
    <t>ゴールキーパーがキャッチ・ゴールクリアランスは全てハーフウェイラインを越えてもいけない</t>
    <rPh sb="23" eb="24">
      <t>スベ</t>
    </rPh>
    <rPh sb="35" eb="36">
      <t>コ</t>
    </rPh>
    <phoneticPr fontId="17"/>
  </si>
  <si>
    <t>本部前の挨拶・相手への挨拶は行いません。</t>
    <rPh sb="0" eb="2">
      <t>ホンブ</t>
    </rPh>
    <rPh sb="2" eb="3">
      <t>マエ</t>
    </rPh>
    <rPh sb="4" eb="6">
      <t>アイサツ</t>
    </rPh>
    <rPh sb="7" eb="9">
      <t>アイテ</t>
    </rPh>
    <rPh sb="11" eb="13">
      <t>アイサツ</t>
    </rPh>
    <rPh sb="14" eb="15">
      <t>オコナ</t>
    </rPh>
    <phoneticPr fontId="2"/>
  </si>
  <si>
    <t>すべてのカテゴリーにおいてゴールキーパーは蹴る・投げるボールはハーフラインを超えてはいけない。(ゴロはOK)</t>
    <phoneticPr fontId="17"/>
  </si>
  <si>
    <t>ボールが競技者に触れるか、ピッチ面に触れる前にハーフウェイラインを超えた場合は、ハーフウェイライン上</t>
    <phoneticPr fontId="17"/>
  </si>
  <si>
    <t>車の台数は1チーム3台になります。その他は有料で１台５００円</t>
    <rPh sb="0" eb="1">
      <t>クルマ</t>
    </rPh>
    <rPh sb="2" eb="4">
      <t>ダイスウ</t>
    </rPh>
    <rPh sb="10" eb="11">
      <t>ダイ</t>
    </rPh>
    <rPh sb="19" eb="20">
      <t>ホカ</t>
    </rPh>
    <rPh sb="21" eb="23">
      <t>ユウリョウ</t>
    </rPh>
    <rPh sb="25" eb="26">
      <t>ダイ</t>
    </rPh>
    <rPh sb="29" eb="30">
      <t>エン</t>
    </rPh>
    <phoneticPr fontId="2"/>
  </si>
  <si>
    <t>の任意の地点から相手の間接フリーキックで再開する</t>
    <rPh sb="8" eb="10">
      <t>アイテ</t>
    </rPh>
    <rPh sb="11" eb="13">
      <t>カンセツ</t>
    </rPh>
    <rPh sb="20" eb="22">
      <t>サイカイ</t>
    </rPh>
    <phoneticPr fontId="17"/>
  </si>
  <si>
    <t>ゴールキーパーはエリアの外でもプレーが出来る。（但し、手は使えない）4秒ルールは適応しない）</t>
    <rPh sb="12" eb="13">
      <t>ソト</t>
    </rPh>
    <rPh sb="19" eb="21">
      <t>デキ</t>
    </rPh>
    <rPh sb="24" eb="25">
      <t>タダ</t>
    </rPh>
    <rPh sb="27" eb="28">
      <t>テ</t>
    </rPh>
    <rPh sb="29" eb="30">
      <t>ツカ</t>
    </rPh>
    <phoneticPr fontId="17"/>
  </si>
  <si>
    <t>審判</t>
    <rPh sb="0" eb="2">
      <t>シンパン</t>
    </rPh>
    <phoneticPr fontId="17"/>
  </si>
  <si>
    <t>審判は最低1名（2名でも可能）コート内でのレフリングも可。</t>
    <rPh sb="0" eb="2">
      <t>シンパン</t>
    </rPh>
    <rPh sb="3" eb="5">
      <t>サイテイ</t>
    </rPh>
    <rPh sb="6" eb="7">
      <t>メイ</t>
    </rPh>
    <rPh sb="9" eb="10">
      <t>メイ</t>
    </rPh>
    <rPh sb="12" eb="14">
      <t>カノウ</t>
    </rPh>
    <rPh sb="18" eb="19">
      <t>ナイ</t>
    </rPh>
    <rPh sb="27" eb="28">
      <t>カ</t>
    </rPh>
    <phoneticPr fontId="17"/>
  </si>
  <si>
    <t>チームは必ず登録チームに1名は審判を帯同させる事。（居ない場合は要相談）</t>
    <rPh sb="4" eb="5">
      <t>カナラ</t>
    </rPh>
    <rPh sb="6" eb="8">
      <t>トウロク</t>
    </rPh>
    <rPh sb="13" eb="14">
      <t>メイ</t>
    </rPh>
    <rPh sb="15" eb="17">
      <t>シンパン</t>
    </rPh>
    <rPh sb="18" eb="20">
      <t>タイドウ</t>
    </rPh>
    <rPh sb="23" eb="24">
      <t>コト</t>
    </rPh>
    <rPh sb="26" eb="27">
      <t>イ</t>
    </rPh>
    <rPh sb="29" eb="31">
      <t>バアイ</t>
    </rPh>
    <rPh sb="32" eb="33">
      <t>ヨウ</t>
    </rPh>
    <rPh sb="33" eb="35">
      <t>ソウダン</t>
    </rPh>
    <phoneticPr fontId="17"/>
  </si>
  <si>
    <t>審判の服装は対戦チームの服装の色と違えれば審判服を着用しなくても良い。</t>
    <rPh sb="0" eb="2">
      <t>シンパン</t>
    </rPh>
    <rPh sb="3" eb="5">
      <t>フクソウ</t>
    </rPh>
    <rPh sb="6" eb="8">
      <t>タイセン</t>
    </rPh>
    <rPh sb="12" eb="14">
      <t>フクソウ</t>
    </rPh>
    <rPh sb="15" eb="16">
      <t>イロ</t>
    </rPh>
    <rPh sb="17" eb="18">
      <t>チガ</t>
    </rPh>
    <rPh sb="21" eb="23">
      <t>シンパン</t>
    </rPh>
    <rPh sb="23" eb="24">
      <t>フク</t>
    </rPh>
    <rPh sb="25" eb="27">
      <t>チャクヨウ</t>
    </rPh>
    <rPh sb="32" eb="33">
      <t>ヨ</t>
    </rPh>
    <phoneticPr fontId="17"/>
  </si>
  <si>
    <t>審判のルールの間違いなどはすぐその場で協議。それ以外の判断などは一切クレームをしない。</t>
    <rPh sb="0" eb="2">
      <t>シンパン</t>
    </rPh>
    <rPh sb="7" eb="9">
      <t>マチガ</t>
    </rPh>
    <rPh sb="17" eb="18">
      <t>バ</t>
    </rPh>
    <rPh sb="19" eb="21">
      <t>キョウギ</t>
    </rPh>
    <rPh sb="24" eb="26">
      <t>イガイ</t>
    </rPh>
    <rPh sb="27" eb="29">
      <t>ハンダン</t>
    </rPh>
    <rPh sb="32" eb="34">
      <t>イッサイ</t>
    </rPh>
    <phoneticPr fontId="17"/>
  </si>
  <si>
    <t>試合終了後の審判のクレームは一切受付しません。</t>
    <rPh sb="0" eb="2">
      <t>シアイ</t>
    </rPh>
    <rPh sb="2" eb="4">
      <t>シュウリョウ</t>
    </rPh>
    <rPh sb="4" eb="5">
      <t>ゴ</t>
    </rPh>
    <rPh sb="6" eb="8">
      <t>シンパン</t>
    </rPh>
    <rPh sb="14" eb="16">
      <t>イッサイ</t>
    </rPh>
    <rPh sb="16" eb="18">
      <t>ウケツケ</t>
    </rPh>
    <phoneticPr fontId="17"/>
  </si>
  <si>
    <t>総合</t>
    <rPh sb="0" eb="2">
      <t>ソウゴウ</t>
    </rPh>
    <phoneticPr fontId="17"/>
  </si>
  <si>
    <t>ボールはフットサル専用ボール（空気圧0.4～0.6気圧）を使用。大会本部で用意します。</t>
    <rPh sb="9" eb="11">
      <t>センヨウ</t>
    </rPh>
    <rPh sb="15" eb="18">
      <t>クウキアツ</t>
    </rPh>
    <rPh sb="25" eb="27">
      <t>キアツ</t>
    </rPh>
    <rPh sb="29" eb="31">
      <t>シヨウ</t>
    </rPh>
    <rPh sb="32" eb="34">
      <t>タイカイ</t>
    </rPh>
    <rPh sb="34" eb="36">
      <t>ホンブ</t>
    </rPh>
    <rPh sb="37" eb="39">
      <t>ヨウイ</t>
    </rPh>
    <phoneticPr fontId="17"/>
  </si>
  <si>
    <t>試合開始は各コートの開始になります。試合開始５分前にはコートに集合してください</t>
    <phoneticPr fontId="17"/>
  </si>
  <si>
    <t>複数のチーム登録の場合はABCの強さはチームに任せます。Aが一番強くなくても良い</t>
    <rPh sb="0" eb="2">
      <t>フクスウ</t>
    </rPh>
    <rPh sb="6" eb="8">
      <t>トウロク</t>
    </rPh>
    <rPh sb="9" eb="11">
      <t>バアイ</t>
    </rPh>
    <rPh sb="16" eb="17">
      <t>ツヨ</t>
    </rPh>
    <rPh sb="23" eb="24">
      <t>マカ</t>
    </rPh>
    <rPh sb="30" eb="32">
      <t>イチバン</t>
    </rPh>
    <rPh sb="32" eb="33">
      <t>ツヨ</t>
    </rPh>
    <rPh sb="38" eb="39">
      <t>ヨ</t>
    </rPh>
    <phoneticPr fontId="17"/>
  </si>
  <si>
    <t>PK戦は3名で行う。但し、決勝トーナメント以外では行わない。</t>
    <rPh sb="2" eb="3">
      <t>セン</t>
    </rPh>
    <rPh sb="5" eb="6">
      <t>メイ</t>
    </rPh>
    <rPh sb="7" eb="8">
      <t>オコナ</t>
    </rPh>
    <rPh sb="10" eb="11">
      <t>タダ</t>
    </rPh>
    <rPh sb="13" eb="15">
      <t>ケッショウ</t>
    </rPh>
    <rPh sb="21" eb="23">
      <t>イガイ</t>
    </rPh>
    <rPh sb="25" eb="26">
      <t>オコナ</t>
    </rPh>
    <phoneticPr fontId="17"/>
  </si>
  <si>
    <t>重複登録はクラスが違えば認められる。同クラスに出場させたチームは失格。</t>
    <rPh sb="0" eb="2">
      <t>ジュウフク</t>
    </rPh>
    <rPh sb="2" eb="4">
      <t>トウロク</t>
    </rPh>
    <rPh sb="9" eb="10">
      <t>チガ</t>
    </rPh>
    <rPh sb="12" eb="13">
      <t>ミト</t>
    </rPh>
    <rPh sb="18" eb="19">
      <t>ドウ</t>
    </rPh>
    <rPh sb="23" eb="25">
      <t>シュツジョウ</t>
    </rPh>
    <rPh sb="32" eb="34">
      <t>シッカク</t>
    </rPh>
    <phoneticPr fontId="17"/>
  </si>
  <si>
    <t>ベンチ入り人数は指導者は3名以内とし、競技者は5人、選手登録は10名以内とする。（試合事の選手登録変更可能）</t>
    <rPh sb="3" eb="4">
      <t>イ</t>
    </rPh>
    <rPh sb="5" eb="7">
      <t>ニンズウ</t>
    </rPh>
    <rPh sb="8" eb="11">
      <t>シドウシャ</t>
    </rPh>
    <rPh sb="13" eb="14">
      <t>メイ</t>
    </rPh>
    <rPh sb="14" eb="16">
      <t>イナイ</t>
    </rPh>
    <rPh sb="19" eb="22">
      <t>キョウギシャ</t>
    </rPh>
    <rPh sb="24" eb="25">
      <t>ニン</t>
    </rPh>
    <rPh sb="26" eb="28">
      <t>センシュ</t>
    </rPh>
    <rPh sb="28" eb="30">
      <t>トウロク</t>
    </rPh>
    <rPh sb="33" eb="34">
      <t>メイ</t>
    </rPh>
    <rPh sb="34" eb="36">
      <t>イナイ</t>
    </rPh>
    <rPh sb="41" eb="43">
      <t>シアイ</t>
    </rPh>
    <rPh sb="43" eb="44">
      <t>ゴト</t>
    </rPh>
    <rPh sb="45" eb="47">
      <t>センシュ</t>
    </rPh>
    <rPh sb="47" eb="49">
      <t>トウロク</t>
    </rPh>
    <rPh sb="49" eb="51">
      <t>ヘンコウ</t>
    </rPh>
    <rPh sb="51" eb="53">
      <t>カノウ</t>
    </rPh>
    <phoneticPr fontId="17"/>
  </si>
  <si>
    <t>各カテゴリーはその学年以下の選手の構成とする。女の子であっても下の学年には出れません。</t>
    <phoneticPr fontId="17"/>
  </si>
  <si>
    <t>女子の部</t>
    <rPh sb="0" eb="2">
      <t>ジョシ</t>
    </rPh>
    <rPh sb="3" eb="4">
      <t>ブ</t>
    </rPh>
    <phoneticPr fontId="17"/>
  </si>
  <si>
    <t>女子の部の参加資格は小学生又は35歳以上の女子に限る。</t>
    <phoneticPr fontId="17"/>
  </si>
  <si>
    <t>シニア40の部</t>
    <rPh sb="6" eb="7">
      <t>ブ</t>
    </rPh>
    <phoneticPr fontId="2"/>
  </si>
  <si>
    <t>シニア50の部</t>
    <rPh sb="6" eb="7">
      <t>ブ</t>
    </rPh>
    <phoneticPr fontId="2"/>
  </si>
  <si>
    <t>シニアの年齢は対戦チームから年齢のクレームがついた場合は運転免許証など身分を確認するものを持参</t>
    <phoneticPr fontId="17"/>
  </si>
  <si>
    <t>順位</t>
    <rPh sb="0" eb="2">
      <t>ジュンイ</t>
    </rPh>
    <phoneticPr fontId="17"/>
  </si>
  <si>
    <t>総合順位の決定は勝点＞得失点＞総得点＞総失点&gt;直接対決＞予選の成績＞PK</t>
    <rPh sb="0" eb="2">
      <t>ソウゴウ</t>
    </rPh>
    <rPh sb="2" eb="4">
      <t>ジュンイ</t>
    </rPh>
    <rPh sb="5" eb="7">
      <t>ケッテイ</t>
    </rPh>
    <rPh sb="8" eb="9">
      <t>カチ</t>
    </rPh>
    <rPh sb="9" eb="10">
      <t>テン</t>
    </rPh>
    <rPh sb="11" eb="14">
      <t>トクシッテン</t>
    </rPh>
    <rPh sb="15" eb="18">
      <t>ソウトクテン</t>
    </rPh>
    <rPh sb="19" eb="20">
      <t>ソウ</t>
    </rPh>
    <rPh sb="20" eb="22">
      <t>シッテン</t>
    </rPh>
    <phoneticPr fontId="17"/>
  </si>
  <si>
    <t>午前の試合は、試合終了後午後の試合のチームが来ますのでお車の移動をお願いします。</t>
    <rPh sb="0" eb="2">
      <t>ゴゼン</t>
    </rPh>
    <rPh sb="3" eb="5">
      <t>シアイ</t>
    </rPh>
    <rPh sb="7" eb="12">
      <t>シアイシュウリョウゴ</t>
    </rPh>
    <rPh sb="12" eb="14">
      <t>ゴゴ</t>
    </rPh>
    <rPh sb="15" eb="17">
      <t>シアイ</t>
    </rPh>
    <rPh sb="22" eb="23">
      <t>キ</t>
    </rPh>
    <rPh sb="28" eb="29">
      <t>クルマ</t>
    </rPh>
    <rPh sb="30" eb="32">
      <t>イドウ</t>
    </rPh>
    <rPh sb="34" eb="35">
      <t>ネガ</t>
    </rPh>
    <phoneticPr fontId="2"/>
  </si>
  <si>
    <t>申込書</t>
    <rPh sb="0" eb="3">
      <t>モウシコミショ</t>
    </rPh>
    <phoneticPr fontId="2"/>
  </si>
  <si>
    <t>チーム名</t>
    <rPh sb="3" eb="4">
      <t>メイ</t>
    </rPh>
    <phoneticPr fontId="2"/>
  </si>
  <si>
    <t>代表者氏名・連絡先</t>
    <rPh sb="0" eb="3">
      <t>ダイヒョウシャ</t>
    </rPh>
    <rPh sb="3" eb="5">
      <t>シメイ</t>
    </rPh>
    <rPh sb="6" eb="9">
      <t>レンラクサキ</t>
    </rPh>
    <phoneticPr fontId="2"/>
  </si>
  <si>
    <t>詳　細</t>
    <rPh sb="0" eb="1">
      <t>ショウ</t>
    </rPh>
    <rPh sb="2" eb="3">
      <t>ホソ</t>
    </rPh>
    <phoneticPr fontId="17"/>
  </si>
  <si>
    <t>募集チーム数</t>
    <rPh sb="0" eb="2">
      <t>ボシュウ</t>
    </rPh>
    <rPh sb="5" eb="6">
      <t>スウ</t>
    </rPh>
    <phoneticPr fontId="17"/>
  </si>
  <si>
    <t>開催日</t>
    <phoneticPr fontId="17"/>
  </si>
  <si>
    <t>チーム数</t>
    <rPh sb="3" eb="4">
      <t>スウ</t>
    </rPh>
    <phoneticPr fontId="2"/>
  </si>
  <si>
    <t>担当者</t>
    <rPh sb="0" eb="2">
      <t>タントウ</t>
    </rPh>
    <rPh sb="2" eb="3">
      <t>シャ</t>
    </rPh>
    <phoneticPr fontId="2"/>
  </si>
  <si>
    <t>連絡先</t>
    <rPh sb="0" eb="3">
      <t>レンラクサキ</t>
    </rPh>
    <phoneticPr fontId="2"/>
  </si>
  <si>
    <t>余白</t>
    <rPh sb="0" eb="2">
      <t>ヨハク</t>
    </rPh>
    <phoneticPr fontId="2"/>
  </si>
  <si>
    <t>各日16チーム</t>
    <rPh sb="0" eb="1">
      <t>カク</t>
    </rPh>
    <rPh sb="1" eb="2">
      <t>ヒ</t>
    </rPh>
    <phoneticPr fontId="2"/>
  </si>
  <si>
    <t>12/8（日）AM</t>
    <phoneticPr fontId="2"/>
  </si>
  <si>
    <t>11/10（日）PM</t>
    <phoneticPr fontId="2"/>
  </si>
  <si>
    <t>12/1（日）PM</t>
    <phoneticPr fontId="2"/>
  </si>
  <si>
    <t>11/23（土）PM</t>
    <phoneticPr fontId="2"/>
  </si>
  <si>
    <t>女子Ｏ-３０の部</t>
    <rPh sb="0" eb="2">
      <t>ジョシ</t>
    </rPh>
    <rPh sb="7" eb="8">
      <t>ブ</t>
    </rPh>
    <phoneticPr fontId="2"/>
  </si>
  <si>
    <t>女子35歳以上</t>
    <rPh sb="0" eb="2">
      <t>ジョシ</t>
    </rPh>
    <rPh sb="4" eb="5">
      <t>サイ</t>
    </rPh>
    <rPh sb="5" eb="7">
      <t>イジョウ</t>
    </rPh>
    <phoneticPr fontId="2"/>
  </si>
  <si>
    <t>16チーム</t>
    <phoneticPr fontId="2"/>
  </si>
  <si>
    <t>シニアの部</t>
    <rPh sb="4" eb="5">
      <t>ブ</t>
    </rPh>
    <phoneticPr fontId="2"/>
  </si>
  <si>
    <t>40歳以上</t>
    <rPh sb="2" eb="3">
      <t>サイ</t>
    </rPh>
    <rPh sb="3" eb="5">
      <t>イジョウ</t>
    </rPh>
    <phoneticPr fontId="2"/>
  </si>
  <si>
    <t>スーパーシニア</t>
    <phoneticPr fontId="2"/>
  </si>
  <si>
    <t>50歳以上</t>
    <rPh sb="2" eb="3">
      <t>サイ</t>
    </rPh>
    <rPh sb="3" eb="5">
      <t>イジョウ</t>
    </rPh>
    <phoneticPr fontId="2"/>
  </si>
  <si>
    <t>８チーム</t>
    <phoneticPr fontId="2"/>
  </si>
  <si>
    <t>選手は同クラスの重複登録は出来ません。予選敗退チームから本戦出場チームへの補充も出来ません。中学年が高学年の参加可能</t>
    <rPh sb="0" eb="2">
      <t>センシュ</t>
    </rPh>
    <rPh sb="3" eb="4">
      <t>ドウ</t>
    </rPh>
    <rPh sb="8" eb="10">
      <t>ジュウフク</t>
    </rPh>
    <rPh sb="10" eb="12">
      <t>トウロク</t>
    </rPh>
    <rPh sb="13" eb="15">
      <t>デキ</t>
    </rPh>
    <rPh sb="19" eb="21">
      <t>ヨセン</t>
    </rPh>
    <rPh sb="21" eb="23">
      <t>ハイタイ</t>
    </rPh>
    <rPh sb="28" eb="30">
      <t>ホンセン</t>
    </rPh>
    <rPh sb="30" eb="32">
      <t>シュツジョウ</t>
    </rPh>
    <rPh sb="37" eb="39">
      <t>ホジュウ</t>
    </rPh>
    <rPh sb="40" eb="42">
      <t>デキ</t>
    </rPh>
    <rPh sb="46" eb="49">
      <t>チュウガクネン</t>
    </rPh>
    <rPh sb="50" eb="53">
      <t>コウガクネン</t>
    </rPh>
    <rPh sb="54" eb="56">
      <t>サンカ</t>
    </rPh>
    <rPh sb="56" eb="58">
      <t>カノウ</t>
    </rPh>
    <phoneticPr fontId="2"/>
  </si>
  <si>
    <t>先着順にて募集チーム数が決定しましたら終了。（仮登録は出来ません）</t>
    <rPh sb="0" eb="2">
      <t>センチャク</t>
    </rPh>
    <rPh sb="2" eb="3">
      <t>ジュン</t>
    </rPh>
    <rPh sb="5" eb="7">
      <t>ボシュウ</t>
    </rPh>
    <rPh sb="10" eb="11">
      <t>スウ</t>
    </rPh>
    <rPh sb="12" eb="14">
      <t>ケッテイ</t>
    </rPh>
    <rPh sb="19" eb="21">
      <t>シュウリョウ</t>
    </rPh>
    <rPh sb="23" eb="24">
      <t>カリ</t>
    </rPh>
    <rPh sb="24" eb="26">
      <t>トウロク</t>
    </rPh>
    <rPh sb="27" eb="29">
      <t>デキ</t>
    </rPh>
    <phoneticPr fontId="2"/>
  </si>
  <si>
    <t>B２位</t>
    <rPh sb="2" eb="3">
      <t>イ</t>
    </rPh>
    <phoneticPr fontId="2"/>
  </si>
  <si>
    <t>1コート</t>
    <phoneticPr fontId="2"/>
  </si>
  <si>
    <t>3コート</t>
    <phoneticPr fontId="2"/>
  </si>
  <si>
    <t>2コート</t>
    <phoneticPr fontId="2"/>
  </si>
  <si>
    <t>4コート</t>
    <phoneticPr fontId="2"/>
  </si>
  <si>
    <t>低学年A</t>
    <rPh sb="0" eb="3">
      <t>テイガクネン</t>
    </rPh>
    <phoneticPr fontId="2"/>
  </si>
  <si>
    <t>低学年B</t>
    <rPh sb="0" eb="3">
      <t>テイガクネン</t>
    </rPh>
    <phoneticPr fontId="2"/>
  </si>
  <si>
    <t>中学年A</t>
    <rPh sb="0" eb="3">
      <t>チュウガクネン</t>
    </rPh>
    <phoneticPr fontId="2"/>
  </si>
  <si>
    <t>中学年B</t>
    <rPh sb="0" eb="3">
      <t>チュウガクネン</t>
    </rPh>
    <phoneticPr fontId="2"/>
  </si>
  <si>
    <t>高学年A</t>
    <rPh sb="0" eb="1">
      <t>コウ</t>
    </rPh>
    <rPh sb="1" eb="3">
      <t>ガクネン</t>
    </rPh>
    <phoneticPr fontId="2"/>
  </si>
  <si>
    <t>高学年B</t>
    <rPh sb="0" eb="1">
      <t>コウ</t>
    </rPh>
    <rPh sb="1" eb="3">
      <t>ガクネン</t>
    </rPh>
    <phoneticPr fontId="2"/>
  </si>
  <si>
    <t>小学生　5000円　・大人8000円</t>
    <rPh sb="0" eb="3">
      <t>ショウガクセイ</t>
    </rPh>
    <rPh sb="8" eb="9">
      <t>エン</t>
    </rPh>
    <rPh sb="11" eb="13">
      <t>オトナ</t>
    </rPh>
    <rPh sb="17" eb="18">
      <t>エン</t>
    </rPh>
    <phoneticPr fontId="17"/>
  </si>
  <si>
    <t>各クラスとも優勝・準優勝には、トロフィーと副賞　小学生と女子にはCUPを授与する</t>
    <rPh sb="0" eb="1">
      <t>カク</t>
    </rPh>
    <rPh sb="6" eb="8">
      <t>ユウショウ</t>
    </rPh>
    <rPh sb="9" eb="12">
      <t>ジュンユウショウ</t>
    </rPh>
    <rPh sb="21" eb="23">
      <t>フクショウ</t>
    </rPh>
    <rPh sb="24" eb="27">
      <t>ショウガクセイ</t>
    </rPh>
    <rPh sb="28" eb="30">
      <t>ジョシ</t>
    </rPh>
    <rPh sb="36" eb="38">
      <t>ジュヨ</t>
    </rPh>
    <phoneticPr fontId="17"/>
  </si>
  <si>
    <t>複数日参加も可能です。</t>
    <rPh sb="0" eb="3">
      <t>フクスウビ</t>
    </rPh>
    <rPh sb="3" eb="5">
      <t>サンカ</t>
    </rPh>
    <rPh sb="6" eb="8">
      <t>カノウ</t>
    </rPh>
    <phoneticPr fontId="2"/>
  </si>
  <si>
    <t>予選終了後、順位によって審判がありますので帰らないでください。</t>
    <rPh sb="0" eb="2">
      <t>ヨセン</t>
    </rPh>
    <rPh sb="2" eb="4">
      <t>シュウリョウ</t>
    </rPh>
    <rPh sb="4" eb="5">
      <t>ゴ</t>
    </rPh>
    <rPh sb="6" eb="8">
      <t>ジュンイ</t>
    </rPh>
    <rPh sb="12" eb="14">
      <t>シンパン</t>
    </rPh>
    <rPh sb="21" eb="22">
      <t>カエ</t>
    </rPh>
    <phoneticPr fontId="2"/>
  </si>
  <si>
    <t>布佐CUP2024フットサル大会　駐車券</t>
    <rPh sb="0" eb="2">
      <t>フサ</t>
    </rPh>
    <rPh sb="14" eb="16">
      <t>タイカイ</t>
    </rPh>
    <rPh sb="17" eb="19">
      <t>チュウシャ</t>
    </rPh>
    <rPh sb="19" eb="20">
      <t>ケン</t>
    </rPh>
    <phoneticPr fontId="2"/>
  </si>
  <si>
    <t>氏　名</t>
    <rPh sb="0" eb="1">
      <t>シ</t>
    </rPh>
    <rPh sb="2" eb="3">
      <t>ナ</t>
    </rPh>
    <phoneticPr fontId="2"/>
  </si>
  <si>
    <t>番号</t>
    <rPh sb="0" eb="2">
      <t>バンゴウ</t>
    </rPh>
    <phoneticPr fontId="2"/>
  </si>
  <si>
    <t>①</t>
    <phoneticPr fontId="2"/>
  </si>
  <si>
    <t>②</t>
    <phoneticPr fontId="2"/>
  </si>
  <si>
    <t>➂</t>
    <phoneticPr fontId="2"/>
  </si>
  <si>
    <t>１チーム　3台になります</t>
    <rPh sb="6" eb="7">
      <t>ダイ</t>
    </rPh>
    <phoneticPr fontId="2"/>
  </si>
  <si>
    <t>２チーム</t>
    <phoneticPr fontId="2"/>
  </si>
  <si>
    <t>6台</t>
    <rPh sb="1" eb="2">
      <t>ダイ</t>
    </rPh>
    <phoneticPr fontId="2"/>
  </si>
  <si>
    <t>有料</t>
    <rPh sb="0" eb="2">
      <t>ユウリョウ</t>
    </rPh>
    <phoneticPr fontId="2"/>
  </si>
  <si>
    <t>駐車券の無い車は駐車できません。印刷してご使用ください。</t>
    <rPh sb="0" eb="3">
      <t>チュウシャケン</t>
    </rPh>
    <rPh sb="4" eb="5">
      <t>ナ</t>
    </rPh>
    <rPh sb="6" eb="7">
      <t>クルマ</t>
    </rPh>
    <rPh sb="8" eb="10">
      <t>チュウシャ</t>
    </rPh>
    <rPh sb="16" eb="18">
      <t>インサツ</t>
    </rPh>
    <rPh sb="21" eb="23">
      <t>シヨウ</t>
    </rPh>
    <phoneticPr fontId="2"/>
  </si>
  <si>
    <t>３チーム</t>
    <phoneticPr fontId="2"/>
  </si>
  <si>
    <t>9台</t>
    <rPh sb="1" eb="2">
      <t>ダイ</t>
    </rPh>
    <phoneticPr fontId="2"/>
  </si>
  <si>
    <t>係員が誘導します。</t>
    <rPh sb="0" eb="2">
      <t>カカリイン</t>
    </rPh>
    <rPh sb="3" eb="5">
      <t>ユウドウ</t>
    </rPh>
    <phoneticPr fontId="2"/>
  </si>
  <si>
    <t>４０歳以上（2024年３月までに４０歳になる方）　</t>
    <rPh sb="2" eb="3">
      <t>サイ</t>
    </rPh>
    <rPh sb="3" eb="5">
      <t>イジョウ</t>
    </rPh>
    <rPh sb="10" eb="11">
      <t>ネン</t>
    </rPh>
    <rPh sb="12" eb="13">
      <t>ガツ</t>
    </rPh>
    <rPh sb="18" eb="19">
      <t>サイ</t>
    </rPh>
    <rPh sb="22" eb="23">
      <t>カタ</t>
    </rPh>
    <phoneticPr fontId="2"/>
  </si>
  <si>
    <t>５０歳以上（2024年３月までに５０歳になる方）</t>
    <rPh sb="2" eb="3">
      <t>サイ</t>
    </rPh>
    <rPh sb="3" eb="5">
      <t>イジョウ</t>
    </rPh>
    <rPh sb="10" eb="11">
      <t>ネン</t>
    </rPh>
    <rPh sb="12" eb="13">
      <t>ガツ</t>
    </rPh>
    <rPh sb="18" eb="19">
      <t>サイ</t>
    </rPh>
    <rPh sb="22" eb="23">
      <t>カタ</t>
    </rPh>
    <phoneticPr fontId="2"/>
  </si>
  <si>
    <t>AFUブログ</t>
    <phoneticPr fontId="2"/>
  </si>
  <si>
    <t>AFU-HP</t>
    <phoneticPr fontId="2"/>
  </si>
  <si>
    <t>FC高津A</t>
  </si>
  <si>
    <t>FC高津A</t>
    <rPh sb="2" eb="4">
      <t>タカツ</t>
    </rPh>
    <phoneticPr fontId="2"/>
  </si>
  <si>
    <t>FC高津B</t>
  </si>
  <si>
    <t>FC高津B</t>
    <rPh sb="2" eb="4">
      <t>タカツ</t>
    </rPh>
    <phoneticPr fontId="2"/>
  </si>
  <si>
    <t>FC高津C</t>
  </si>
  <si>
    <t>FC高津C</t>
    <rPh sb="2" eb="4">
      <t>タカツ</t>
    </rPh>
    <phoneticPr fontId="2"/>
  </si>
  <si>
    <t>FC高津D</t>
  </si>
  <si>
    <t>FC高津D</t>
    <rPh sb="2" eb="4">
      <t>タカツ</t>
    </rPh>
    <phoneticPr fontId="2"/>
  </si>
  <si>
    <t>おおたかの森A</t>
  </si>
  <si>
    <t>おおたかの森A</t>
    <rPh sb="5" eb="6">
      <t>モリ</t>
    </rPh>
    <phoneticPr fontId="2"/>
  </si>
  <si>
    <t>おおたかの森B</t>
  </si>
  <si>
    <t>おおたかの森B</t>
    <rPh sb="5" eb="6">
      <t>モリ</t>
    </rPh>
    <phoneticPr fontId="2"/>
  </si>
  <si>
    <t>印西FC</t>
  </si>
  <si>
    <t>印西FC</t>
    <rPh sb="0" eb="2">
      <t>インザイ</t>
    </rPh>
    <phoneticPr fontId="2"/>
  </si>
  <si>
    <t>ﾌｫﾙﾏｰﾚ</t>
  </si>
  <si>
    <t>ﾌｫﾙﾏｰﾚ</t>
    <phoneticPr fontId="2"/>
  </si>
  <si>
    <t>ｲｰｽﾄｼﾞｭﾆｱA</t>
  </si>
  <si>
    <t>ｲｰｽﾄｼﾞｭﾆｱA</t>
    <phoneticPr fontId="2"/>
  </si>
  <si>
    <t>梅郷SC－A</t>
  </si>
  <si>
    <t>梅郷SC－A</t>
    <rPh sb="0" eb="2">
      <t>ウメサト</t>
    </rPh>
    <phoneticPr fontId="2"/>
  </si>
  <si>
    <t>梅郷SC-B</t>
  </si>
  <si>
    <t>梅郷SC-B</t>
    <rPh sb="0" eb="2">
      <t>ウメサト</t>
    </rPh>
    <phoneticPr fontId="2"/>
  </si>
  <si>
    <t>芝山東A</t>
  </si>
  <si>
    <t>芝山東A</t>
    <rPh sb="0" eb="2">
      <t>シバヤマ</t>
    </rPh>
    <rPh sb="2" eb="3">
      <t>ヒガシ</t>
    </rPh>
    <phoneticPr fontId="2"/>
  </si>
  <si>
    <t>芝山東B</t>
  </si>
  <si>
    <t>芝山東B</t>
    <rPh sb="0" eb="3">
      <t>シバヤマヒガシ</t>
    </rPh>
    <phoneticPr fontId="2"/>
  </si>
  <si>
    <t>ｲｰｽﾄｼﾞｭﾆｱB</t>
  </si>
  <si>
    <t>ｲｰｽﾄｼﾞｭﾆｱB</t>
    <phoneticPr fontId="2"/>
  </si>
  <si>
    <t>ﾌｫﾙﾏｰﾚA</t>
  </si>
  <si>
    <t>ﾌｫﾙﾏｰﾚA</t>
    <phoneticPr fontId="2"/>
  </si>
  <si>
    <t>ﾌｫﾙﾏｰﾚB</t>
  </si>
  <si>
    <t>ﾌｫﾙﾏｰﾚB</t>
    <phoneticPr fontId="2"/>
  </si>
  <si>
    <t>鎌ヶ谷少年B</t>
  </si>
  <si>
    <t>鎌ヶ谷少年B</t>
    <rPh sb="0" eb="5">
      <t>カマガヤショウネン</t>
    </rPh>
    <phoneticPr fontId="2"/>
  </si>
  <si>
    <t>鎌ヶ谷少年A</t>
  </si>
  <si>
    <t>鎌ヶ谷少年A</t>
    <rPh sb="0" eb="5">
      <t>カマガヤショウネン</t>
    </rPh>
    <phoneticPr fontId="2"/>
  </si>
  <si>
    <t>ﾊﾟｻﾆｵｰﾙ誉田A</t>
  </si>
  <si>
    <t>ﾊﾟｻﾆｵｰﾙ誉田A</t>
    <rPh sb="7" eb="9">
      <t>ホンダ</t>
    </rPh>
    <phoneticPr fontId="2"/>
  </si>
  <si>
    <t>我孫子隼A</t>
  </si>
  <si>
    <t>我孫子隼A</t>
    <rPh sb="0" eb="3">
      <t>アビコ</t>
    </rPh>
    <rPh sb="3" eb="4">
      <t>ハヤブサ</t>
    </rPh>
    <phoneticPr fontId="2"/>
  </si>
  <si>
    <t>我孫子隼B</t>
  </si>
  <si>
    <t>我孫子隼B</t>
    <rPh sb="0" eb="4">
      <t>アビコハヤブサ</t>
    </rPh>
    <phoneticPr fontId="2"/>
  </si>
  <si>
    <t>我孫子翼</t>
  </si>
  <si>
    <t>我孫子翼</t>
    <rPh sb="0" eb="3">
      <t>アビコ</t>
    </rPh>
    <rPh sb="3" eb="4">
      <t>ツバサ</t>
    </rPh>
    <phoneticPr fontId="2"/>
  </si>
  <si>
    <t>つくし野</t>
  </si>
  <si>
    <t>つくし野</t>
    <rPh sb="3" eb="4">
      <t>ノ</t>
    </rPh>
    <phoneticPr fontId="2"/>
  </si>
  <si>
    <t>ｲﾚﾌﾞﾝｼﾞｭﾆｱ</t>
  </si>
  <si>
    <t>ｲﾚﾌﾞﾝｼﾞｭﾆｱ</t>
    <phoneticPr fontId="2"/>
  </si>
  <si>
    <t>AFU</t>
  </si>
  <si>
    <t>AFU</t>
    <phoneticPr fontId="2"/>
  </si>
  <si>
    <t>おおたかの森</t>
  </si>
  <si>
    <t>おおたかの森</t>
    <rPh sb="5" eb="6">
      <t>モリ</t>
    </rPh>
    <phoneticPr fontId="2"/>
  </si>
  <si>
    <t>FC平田</t>
  </si>
  <si>
    <t>FC平田</t>
    <rPh sb="2" eb="4">
      <t>ヒラタ</t>
    </rPh>
    <phoneticPr fontId="2"/>
  </si>
  <si>
    <t>CAVALEIRO</t>
  </si>
  <si>
    <t>CAVALEIRO</t>
    <phoneticPr fontId="2"/>
  </si>
  <si>
    <t>利根ｷｯｶｰｽﾞ</t>
  </si>
  <si>
    <t>利根ｷｯｶｰｽﾞ</t>
    <rPh sb="0" eb="2">
      <t>トネ</t>
    </rPh>
    <phoneticPr fontId="2"/>
  </si>
  <si>
    <t>我孫子隼A</t>
    <phoneticPr fontId="2"/>
  </si>
  <si>
    <t>おおたかの森</t>
    <phoneticPr fontId="2"/>
  </si>
  <si>
    <t>つくし野</t>
    <phoneticPr fontId="2"/>
  </si>
  <si>
    <t>鎌ヶ谷少年A</t>
    <phoneticPr fontId="2"/>
  </si>
  <si>
    <t>我孫子翼</t>
    <phoneticPr fontId="2"/>
  </si>
  <si>
    <t>鎌ヶ谷少年B</t>
    <phoneticPr fontId="2"/>
  </si>
  <si>
    <t>ﾊﾟｻﾆｵｰﾙ誉田B</t>
  </si>
  <si>
    <t>ﾊﾟｻﾆｵｰﾙ誉田B</t>
    <phoneticPr fontId="2"/>
  </si>
  <si>
    <t>利根ｷｯｶｰｽﾞ</t>
    <phoneticPr fontId="2"/>
  </si>
  <si>
    <t>我孫子隼B</t>
    <phoneticPr fontId="2"/>
  </si>
  <si>
    <t>布佐CUPフットサル大会2024　中学年の部　11/10PM</t>
    <rPh sb="0" eb="2">
      <t>フサ</t>
    </rPh>
    <rPh sb="10" eb="12">
      <t>タイカイ</t>
    </rPh>
    <rPh sb="17" eb="20">
      <t>チュウガクネン</t>
    </rPh>
    <rPh sb="21" eb="22">
      <t>ブ</t>
    </rPh>
    <phoneticPr fontId="2"/>
  </si>
  <si>
    <t>布佐CUPフットサル大会2024　低学年の部　11/30PM</t>
    <rPh sb="0" eb="2">
      <t>フサ</t>
    </rPh>
    <rPh sb="10" eb="12">
      <t>タイカイ</t>
    </rPh>
    <rPh sb="17" eb="20">
      <t>テイガクネン</t>
    </rPh>
    <rPh sb="21" eb="22">
      <t>ブ</t>
    </rPh>
    <phoneticPr fontId="2"/>
  </si>
  <si>
    <t>布佐CUPフットサル大会2024　低学年の部　12/1AM</t>
    <rPh sb="0" eb="2">
      <t>フサ</t>
    </rPh>
    <rPh sb="10" eb="12">
      <t>タイカイ</t>
    </rPh>
    <rPh sb="17" eb="20">
      <t>テイガクネン</t>
    </rPh>
    <rPh sb="21" eb="22">
      <t>ブ</t>
    </rPh>
    <phoneticPr fontId="2"/>
  </si>
  <si>
    <t>布佐CUPフットサル大会2024　低学年の部　12/8AM</t>
    <rPh sb="0" eb="2">
      <t>フサ</t>
    </rPh>
    <rPh sb="10" eb="12">
      <t>タイカイ</t>
    </rPh>
    <rPh sb="17" eb="20">
      <t>テイガクネン</t>
    </rPh>
    <rPh sb="21" eb="22">
      <t>ブ</t>
    </rPh>
    <phoneticPr fontId="2"/>
  </si>
  <si>
    <t>布佐CUPフットサル大会2024　高学年の部　12/14PM</t>
    <rPh sb="0" eb="2">
      <t>フサ</t>
    </rPh>
    <rPh sb="10" eb="12">
      <t>タイカイ</t>
    </rPh>
    <rPh sb="17" eb="18">
      <t>コウ</t>
    </rPh>
    <rPh sb="18" eb="20">
      <t>ガクネン</t>
    </rPh>
    <rPh sb="21" eb="22">
      <t>ブ</t>
    </rPh>
    <phoneticPr fontId="2"/>
  </si>
  <si>
    <t>布佐CUPフットサル大会2024　高学年の部　12/14AM</t>
    <rPh sb="0" eb="2">
      <t>フサ</t>
    </rPh>
    <rPh sb="10" eb="12">
      <t>タイカイ</t>
    </rPh>
    <rPh sb="17" eb="18">
      <t>コウ</t>
    </rPh>
    <rPh sb="18" eb="20">
      <t>ガクネン</t>
    </rPh>
    <rPh sb="21" eb="22">
      <t>ブ</t>
    </rPh>
    <phoneticPr fontId="2"/>
  </si>
  <si>
    <t>布佐CUPフットサル大会2024　高学年の部　12/8PM</t>
    <rPh sb="0" eb="2">
      <t>フサ</t>
    </rPh>
    <rPh sb="10" eb="12">
      <t>タイカイ</t>
    </rPh>
    <rPh sb="17" eb="18">
      <t>コウ</t>
    </rPh>
    <rPh sb="18" eb="20">
      <t>ガクネン</t>
    </rPh>
    <rPh sb="21" eb="22">
      <t>ブ</t>
    </rPh>
    <phoneticPr fontId="2"/>
  </si>
  <si>
    <t>布佐CUPフットサル大会2024　中学年の部　12/1PM</t>
    <rPh sb="0" eb="2">
      <t>フサ</t>
    </rPh>
    <rPh sb="10" eb="12">
      <t>タイカイ</t>
    </rPh>
    <rPh sb="17" eb="20">
      <t>チュウガクネン</t>
    </rPh>
    <rPh sb="21" eb="22">
      <t>ブ</t>
    </rPh>
    <phoneticPr fontId="2"/>
  </si>
  <si>
    <t>布佐CUPフットサル大会2024　中学年の部　11/30AM</t>
    <rPh sb="0" eb="2">
      <t>フサ</t>
    </rPh>
    <rPh sb="10" eb="12">
      <t>タイカイ</t>
    </rPh>
    <rPh sb="17" eb="20">
      <t>チュウガクネン</t>
    </rPh>
    <rPh sb="21" eb="22">
      <t>ブ</t>
    </rPh>
    <phoneticPr fontId="2"/>
  </si>
  <si>
    <t>布佐CUPフットサル大会2024　中学年の部　11/23AM</t>
    <rPh sb="0" eb="2">
      <t>フサ</t>
    </rPh>
    <rPh sb="10" eb="12">
      <t>タイカイ</t>
    </rPh>
    <rPh sb="17" eb="20">
      <t>チュウガクネン</t>
    </rPh>
    <rPh sb="21" eb="22">
      <t>ブ</t>
    </rPh>
    <phoneticPr fontId="2"/>
  </si>
  <si>
    <t>印西FC</t>
    <phoneticPr fontId="2"/>
  </si>
  <si>
    <t>梅郷SC－A</t>
    <phoneticPr fontId="2"/>
  </si>
  <si>
    <t>芝山東A</t>
    <phoneticPr fontId="2"/>
  </si>
  <si>
    <t>FC高津A</t>
    <phoneticPr fontId="2"/>
  </si>
  <si>
    <t>おおたかの森A</t>
    <phoneticPr fontId="2"/>
  </si>
  <si>
    <t>おおたかの森B</t>
    <phoneticPr fontId="2"/>
  </si>
  <si>
    <t>FC高津D</t>
    <phoneticPr fontId="2"/>
  </si>
  <si>
    <t>FC高津C</t>
    <phoneticPr fontId="2"/>
  </si>
  <si>
    <t>FC高津B</t>
    <phoneticPr fontId="2"/>
  </si>
  <si>
    <t>梅郷SC-B</t>
    <phoneticPr fontId="2"/>
  </si>
  <si>
    <t>芝山東B</t>
    <phoneticPr fontId="2"/>
  </si>
  <si>
    <t>AFU-F</t>
    <phoneticPr fontId="2"/>
  </si>
  <si>
    <t>布佐CUPフットサル大会2024　女子の部　12/22AM</t>
    <rPh sb="0" eb="2">
      <t>フサ</t>
    </rPh>
    <rPh sb="10" eb="12">
      <t>タイカイ</t>
    </rPh>
    <rPh sb="17" eb="19">
      <t>ジョシ</t>
    </rPh>
    <rPh sb="20" eb="21">
      <t>ブ</t>
    </rPh>
    <phoneticPr fontId="2"/>
  </si>
  <si>
    <t>AFU-F</t>
  </si>
  <si>
    <t>ﾊﾟｻﾆｵｰﾙ誉田B</t>
    <rPh sb="7" eb="9">
      <t>ホンダ</t>
    </rPh>
    <phoneticPr fontId="2"/>
  </si>
  <si>
    <t>平田</t>
    <rPh sb="0" eb="2">
      <t>ヒラタ</t>
    </rPh>
    <phoneticPr fontId="2"/>
  </si>
  <si>
    <t>翼</t>
    <rPh sb="0" eb="1">
      <t>ツバサ</t>
    </rPh>
    <phoneticPr fontId="2"/>
  </si>
  <si>
    <t>鎌ヶ谷B</t>
    <rPh sb="0" eb="3">
      <t>カマガヤ</t>
    </rPh>
    <phoneticPr fontId="2"/>
  </si>
  <si>
    <t>隼A</t>
    <rPh sb="0" eb="1">
      <t>ハヤブサ</t>
    </rPh>
    <phoneticPr fontId="2"/>
  </si>
  <si>
    <t>カバレイロ</t>
    <phoneticPr fontId="2"/>
  </si>
  <si>
    <t>隼B</t>
    <rPh sb="0" eb="1">
      <t>ハヤブサ</t>
    </rPh>
    <phoneticPr fontId="2"/>
  </si>
  <si>
    <t>フォルマーレA</t>
    <phoneticPr fontId="2"/>
  </si>
  <si>
    <t>鎌ヶ谷A</t>
    <rPh sb="0" eb="3">
      <t>カマガヤ</t>
    </rPh>
    <phoneticPr fontId="2"/>
  </si>
  <si>
    <t>つくし野</t>
    <rPh sb="3" eb="4">
      <t>ノ</t>
    </rPh>
    <phoneticPr fontId="2"/>
  </si>
  <si>
    <t>AFU</t>
    <phoneticPr fontId="2"/>
  </si>
  <si>
    <t>利根キッカーズ</t>
    <rPh sb="0" eb="2">
      <t>トネ</t>
    </rPh>
    <phoneticPr fontId="2"/>
  </si>
  <si>
    <t>パサニオールB</t>
    <phoneticPr fontId="2"/>
  </si>
  <si>
    <t>パサニオールA</t>
    <phoneticPr fontId="2"/>
  </si>
  <si>
    <t>フォルマーレB</t>
    <phoneticPr fontId="2"/>
  </si>
  <si>
    <t>第１コート</t>
    <rPh sb="0" eb="1">
      <t>ダイ</t>
    </rPh>
    <phoneticPr fontId="2"/>
  </si>
  <si>
    <t>第２コート</t>
    <rPh sb="0" eb="1">
      <t>ダイ</t>
    </rPh>
    <phoneticPr fontId="2"/>
  </si>
  <si>
    <t>第３コート</t>
    <rPh sb="0" eb="1">
      <t>ダイ</t>
    </rPh>
    <phoneticPr fontId="2"/>
  </si>
  <si>
    <t>第４コート</t>
    <rPh sb="0" eb="1">
      <t>ダイ</t>
    </rPh>
    <phoneticPr fontId="2"/>
  </si>
  <si>
    <t>布佐CUPフットサル大会2024　高学年の部　11/23PM</t>
    <rPh sb="0" eb="2">
      <t>ヤギリ</t>
    </rPh>
    <phoneticPr fontId="2"/>
  </si>
  <si>
    <t>矢切SC-A</t>
    <rPh sb="0" eb="2">
      <t>ヤギリ</t>
    </rPh>
    <phoneticPr fontId="2"/>
  </si>
  <si>
    <t>矢切SC-B</t>
    <rPh sb="0" eb="2">
      <t>ヤギリ</t>
    </rPh>
    <phoneticPr fontId="2"/>
  </si>
  <si>
    <t>矢切SC-C</t>
    <rPh sb="0" eb="2">
      <t>ヤギリ</t>
    </rPh>
    <phoneticPr fontId="2"/>
  </si>
  <si>
    <t>龍ヶ崎ﾍﾟﾚｸﾞﾘﾝA</t>
    <rPh sb="0" eb="3">
      <t>リュウガサキ</t>
    </rPh>
    <phoneticPr fontId="2"/>
  </si>
  <si>
    <t>龍ヶ崎ﾍﾟﾚｸﾞﾘﾝB</t>
    <rPh sb="0" eb="3">
      <t>リュウガサキ</t>
    </rPh>
    <phoneticPr fontId="2"/>
  </si>
  <si>
    <t>松戸小金原</t>
    <rPh sb="0" eb="2">
      <t>マツド</t>
    </rPh>
    <rPh sb="2" eb="5">
      <t>コガネハラ</t>
    </rPh>
    <phoneticPr fontId="2"/>
  </si>
  <si>
    <t>VESPAS－FC</t>
    <phoneticPr fontId="2"/>
  </si>
  <si>
    <t>アウルFC</t>
    <phoneticPr fontId="2"/>
  </si>
  <si>
    <t>F.S.オーガ</t>
    <phoneticPr fontId="2"/>
  </si>
  <si>
    <t>白井FC</t>
    <rPh sb="0" eb="2">
      <t>シロイ</t>
    </rPh>
    <phoneticPr fontId="2"/>
  </si>
  <si>
    <t>AFU-B</t>
    <phoneticPr fontId="2"/>
  </si>
  <si>
    <t>矢切SC-A</t>
    <phoneticPr fontId="2"/>
  </si>
  <si>
    <t>松戸小金原</t>
    <phoneticPr fontId="2"/>
  </si>
  <si>
    <t>FC高津E</t>
    <rPh sb="2" eb="4">
      <t>タカツ</t>
    </rPh>
    <phoneticPr fontId="2"/>
  </si>
  <si>
    <t>大久保SC-A</t>
  </si>
  <si>
    <t>大久保SC-A</t>
    <rPh sb="0" eb="3">
      <t>オオクボ</t>
    </rPh>
    <phoneticPr fontId="2"/>
  </si>
  <si>
    <t>大久保SC-B</t>
    <rPh sb="0" eb="3">
      <t>オオクボ</t>
    </rPh>
    <phoneticPr fontId="2"/>
  </si>
  <si>
    <t>八原SSS</t>
    <rPh sb="0" eb="2">
      <t>ヤハラ</t>
    </rPh>
    <phoneticPr fontId="2"/>
  </si>
  <si>
    <t>LIETO</t>
    <phoneticPr fontId="2"/>
  </si>
  <si>
    <t>ﾙｷﾅｽ印西A</t>
    <rPh sb="4" eb="6">
      <t>インザイ</t>
    </rPh>
    <phoneticPr fontId="2"/>
  </si>
  <si>
    <t>ﾙｷﾅｽ印西B</t>
    <rPh sb="4" eb="6">
      <t>インザイ</t>
    </rPh>
    <phoneticPr fontId="2"/>
  </si>
  <si>
    <t>ﾙｷﾅｽ印西C</t>
    <rPh sb="4" eb="6">
      <t>インザイ</t>
    </rPh>
    <phoneticPr fontId="2"/>
  </si>
  <si>
    <t>AFU-C</t>
    <phoneticPr fontId="2"/>
  </si>
  <si>
    <t>高津D</t>
    <rPh sb="0" eb="2">
      <t>タカツ</t>
    </rPh>
    <phoneticPr fontId="2"/>
  </si>
  <si>
    <t>ルキナス印西C</t>
    <rPh sb="4" eb="6">
      <t>インザイ</t>
    </rPh>
    <phoneticPr fontId="2"/>
  </si>
  <si>
    <t>ルキナス印西A</t>
    <rPh sb="4" eb="6">
      <t>インザイ</t>
    </rPh>
    <phoneticPr fontId="2"/>
  </si>
  <si>
    <t>ルキナス印西B</t>
    <rPh sb="4" eb="6">
      <t>インザイ</t>
    </rPh>
    <phoneticPr fontId="2"/>
  </si>
  <si>
    <t>リエット</t>
    <phoneticPr fontId="2"/>
  </si>
  <si>
    <t>AFU－B</t>
    <phoneticPr fontId="2"/>
  </si>
  <si>
    <t>龍ヶ崎ﾍﾟﾚｸﾞﾘﾝA</t>
    <phoneticPr fontId="2"/>
  </si>
  <si>
    <t>3</t>
    <phoneticPr fontId="2"/>
  </si>
  <si>
    <t>2</t>
    <phoneticPr fontId="2"/>
  </si>
  <si>
    <t>1</t>
    <phoneticPr fontId="2"/>
  </si>
  <si>
    <t>0</t>
    <phoneticPr fontId="2"/>
  </si>
  <si>
    <t>白井FC－A</t>
    <rPh sb="0" eb="2">
      <t>シロイ</t>
    </rPh>
    <phoneticPr fontId="2"/>
  </si>
  <si>
    <t>白井FC-B</t>
    <rPh sb="0" eb="2">
      <t>シロイ</t>
    </rPh>
    <phoneticPr fontId="2"/>
  </si>
  <si>
    <t>白井FC-C</t>
    <rPh sb="0" eb="2">
      <t>シロイ</t>
    </rPh>
    <phoneticPr fontId="2"/>
  </si>
  <si>
    <t>高柳FC柏</t>
    <rPh sb="0" eb="2">
      <t>タカヤナギ</t>
    </rPh>
    <rPh sb="4" eb="5">
      <t>カシワ</t>
    </rPh>
    <phoneticPr fontId="2"/>
  </si>
  <si>
    <t>高柳FC柏G</t>
    <rPh sb="0" eb="2">
      <t>タカヤナギ</t>
    </rPh>
    <rPh sb="4" eb="5">
      <t>カシワ</t>
    </rPh>
    <phoneticPr fontId="2"/>
  </si>
  <si>
    <t>高柳FC柏W</t>
    <rPh sb="0" eb="2">
      <t>タカヤナギ</t>
    </rPh>
    <rPh sb="4" eb="5">
      <t>カシワ</t>
    </rPh>
    <phoneticPr fontId="2"/>
  </si>
  <si>
    <t>大久保SC</t>
    <rPh sb="0" eb="3">
      <t>オオクボ</t>
    </rPh>
    <phoneticPr fontId="2"/>
  </si>
  <si>
    <t>AFU-A</t>
    <phoneticPr fontId="2"/>
  </si>
  <si>
    <t>LiETO</t>
    <phoneticPr fontId="2"/>
  </si>
  <si>
    <t>MBFC</t>
    <phoneticPr fontId="2"/>
  </si>
  <si>
    <t>高野山SSS-A</t>
    <rPh sb="0" eb="3">
      <t>コウノヤマ</t>
    </rPh>
    <phoneticPr fontId="2"/>
  </si>
  <si>
    <t>高野山SSS-B</t>
    <rPh sb="0" eb="3">
      <t>コウノヤマ</t>
    </rPh>
    <phoneticPr fontId="2"/>
  </si>
  <si>
    <t>高野山SSS-C</t>
    <rPh sb="0" eb="3">
      <t>コウノヤマ</t>
    </rPh>
    <phoneticPr fontId="2"/>
  </si>
  <si>
    <t>白井FC-A</t>
    <rPh sb="0" eb="2">
      <t>シロイ</t>
    </rPh>
    <phoneticPr fontId="2"/>
  </si>
  <si>
    <t>成田SSS</t>
    <rPh sb="0" eb="2">
      <t>ナリタ</t>
    </rPh>
    <phoneticPr fontId="2"/>
  </si>
  <si>
    <t>湖北台クラブ</t>
    <rPh sb="0" eb="3">
      <t>コホクダイ</t>
    </rPh>
    <phoneticPr fontId="2"/>
  </si>
  <si>
    <t>梅郷SC</t>
    <rPh sb="0" eb="2">
      <t>ウメサト</t>
    </rPh>
    <phoneticPr fontId="2"/>
  </si>
  <si>
    <t>まどかJFC</t>
    <phoneticPr fontId="2"/>
  </si>
  <si>
    <t>AFUーF</t>
    <phoneticPr fontId="2"/>
  </si>
  <si>
    <t>B4位</t>
    <rPh sb="2" eb="3">
      <t>イ</t>
    </rPh>
    <phoneticPr fontId="2"/>
  </si>
  <si>
    <t>A5位</t>
    <rPh sb="2" eb="3">
      <t>イ</t>
    </rPh>
    <phoneticPr fontId="2"/>
  </si>
  <si>
    <t>B５位</t>
    <rPh sb="2" eb="3">
      <t>イ</t>
    </rPh>
    <phoneticPr fontId="2"/>
  </si>
  <si>
    <t>１コート勝</t>
    <rPh sb="4" eb="5">
      <t>カチ</t>
    </rPh>
    <phoneticPr fontId="2"/>
  </si>
  <si>
    <t>2コート勝</t>
    <rPh sb="4" eb="5">
      <t>カチ</t>
    </rPh>
    <phoneticPr fontId="2"/>
  </si>
  <si>
    <t>印西FC-B</t>
    <rPh sb="0" eb="2">
      <t>インザイ</t>
    </rPh>
    <phoneticPr fontId="2"/>
  </si>
  <si>
    <t>六実SC-A</t>
    <rPh sb="0" eb="2">
      <t>ムツミ</t>
    </rPh>
    <phoneticPr fontId="2"/>
  </si>
  <si>
    <t>六実SC-B</t>
    <rPh sb="0" eb="2">
      <t>ムツミ</t>
    </rPh>
    <phoneticPr fontId="2"/>
  </si>
  <si>
    <t>六実SC-D</t>
    <rPh sb="0" eb="2">
      <t>ムツミ</t>
    </rPh>
    <phoneticPr fontId="2"/>
  </si>
  <si>
    <t>六実SC-C</t>
    <rPh sb="0" eb="2">
      <t>ムツミ</t>
    </rPh>
    <phoneticPr fontId="2"/>
  </si>
  <si>
    <t>光ケ丘SSS</t>
    <rPh sb="0" eb="1">
      <t>ヒカリ</t>
    </rPh>
    <rPh sb="2" eb="3">
      <t>オカ</t>
    </rPh>
    <phoneticPr fontId="2"/>
  </si>
  <si>
    <t>酒々井FC</t>
    <rPh sb="0" eb="3">
      <t>シスイ</t>
    </rPh>
    <phoneticPr fontId="2"/>
  </si>
  <si>
    <t>つくし野SC</t>
    <rPh sb="3" eb="4">
      <t>ノ</t>
    </rPh>
    <phoneticPr fontId="2"/>
  </si>
  <si>
    <t>印西FC-A</t>
    <rPh sb="0" eb="2">
      <t>インザイ</t>
    </rPh>
    <phoneticPr fontId="2"/>
  </si>
  <si>
    <t>我孫子隼SC</t>
    <rPh sb="0" eb="3">
      <t>アビコ</t>
    </rPh>
    <rPh sb="3" eb="4">
      <t>ハヤブサ</t>
    </rPh>
    <phoneticPr fontId="2"/>
  </si>
  <si>
    <t>AFU-Fはフレンドリーで４位になりますが得失点は関係があります</t>
    <rPh sb="14" eb="15">
      <t>イ</t>
    </rPh>
    <rPh sb="21" eb="24">
      <t>トクシッテン</t>
    </rPh>
    <rPh sb="25" eb="27">
      <t>カンケイ</t>
    </rPh>
    <phoneticPr fontId="2"/>
  </si>
  <si>
    <t>光ヶ丘SC-A</t>
    <rPh sb="0" eb="3">
      <t>ヒカリガオカ</t>
    </rPh>
    <phoneticPr fontId="2"/>
  </si>
  <si>
    <t>光ヶ丘SC-B</t>
    <rPh sb="0" eb="3">
      <t>ヒカリガオカ</t>
    </rPh>
    <phoneticPr fontId="2"/>
  </si>
  <si>
    <t>CAVALEIRO-A</t>
    <phoneticPr fontId="2"/>
  </si>
  <si>
    <t>CAVALEIRO-B</t>
    <phoneticPr fontId="2"/>
  </si>
  <si>
    <t>芝山東FC</t>
    <rPh sb="0" eb="2">
      <t>シバヤマ</t>
    </rPh>
    <rPh sb="2" eb="3">
      <t>ヒガシ</t>
    </rPh>
    <phoneticPr fontId="2"/>
  </si>
  <si>
    <t>ｲｰｽﾄｼﾞｭﾆｱFC</t>
    <phoneticPr fontId="2"/>
  </si>
  <si>
    <t>我孫子隼SC-A</t>
    <rPh sb="0" eb="4">
      <t>アビコハヤブサ</t>
    </rPh>
    <phoneticPr fontId="2"/>
  </si>
  <si>
    <t>我孫子隼SC-B</t>
    <rPh sb="0" eb="4">
      <t>アビコハヤブサ</t>
    </rPh>
    <phoneticPr fontId="2"/>
  </si>
  <si>
    <t>三杉</t>
  </si>
  <si>
    <t>AFU-F2</t>
  </si>
  <si>
    <t>AFU-F2</t>
    <phoneticPr fontId="2"/>
  </si>
  <si>
    <t>隼SC-A</t>
  </si>
  <si>
    <t>隼SC-A</t>
    <phoneticPr fontId="2"/>
  </si>
  <si>
    <t>隼SC-B</t>
  </si>
  <si>
    <t>隼SC-B</t>
    <phoneticPr fontId="2"/>
  </si>
  <si>
    <t>三杉</t>
    <phoneticPr fontId="2"/>
  </si>
  <si>
    <t>Ambrogio-FC</t>
    <phoneticPr fontId="2"/>
  </si>
  <si>
    <t>ｲｰｽﾄｼﾞｭﾆｱ5ﾎﾜｲﾄ</t>
  </si>
  <si>
    <t>ｲｰｽﾄｼﾞｭﾆｱ5ﾎﾜｲﾄ</t>
    <phoneticPr fontId="2"/>
  </si>
  <si>
    <t>ｲｰｽﾄｼﾞｭﾆｱ5ﾊﾟｰﾌﾟﾙ</t>
  </si>
  <si>
    <t>ｲｰｽﾄｼﾞｭﾆｱ5ﾊﾟｰﾌﾟﾙ</t>
    <phoneticPr fontId="2"/>
  </si>
  <si>
    <t>我孫子翼SC</t>
    <rPh sb="0" eb="3">
      <t>アビコ</t>
    </rPh>
    <rPh sb="3" eb="4">
      <t>ツバサ</t>
    </rPh>
    <phoneticPr fontId="2"/>
  </si>
  <si>
    <t>AFU-A</t>
  </si>
  <si>
    <t>AFU-B</t>
  </si>
  <si>
    <t>CAVAREIRO</t>
  </si>
  <si>
    <t>CAVAREIRO</t>
    <phoneticPr fontId="2"/>
  </si>
  <si>
    <t>得失</t>
    <rPh sb="0" eb="2">
      <t>トクシツ</t>
    </rPh>
    <phoneticPr fontId="2"/>
  </si>
  <si>
    <t>AFU-F　A FU-F2はフレンドリー</t>
    <phoneticPr fontId="2"/>
  </si>
  <si>
    <t>おおたかA</t>
    <phoneticPr fontId="2"/>
  </si>
  <si>
    <t>六実C</t>
    <rPh sb="0" eb="2">
      <t>ムツミ</t>
    </rPh>
    <phoneticPr fontId="2"/>
  </si>
  <si>
    <t>六実A</t>
    <rPh sb="0" eb="2">
      <t>ムツミ</t>
    </rPh>
    <phoneticPr fontId="2"/>
  </si>
  <si>
    <t>六実D</t>
    <rPh sb="0" eb="2">
      <t>ムツミ</t>
    </rPh>
    <phoneticPr fontId="2"/>
  </si>
  <si>
    <t>光ヶ丘SSC</t>
    <rPh sb="0" eb="3">
      <t>ヒカリガオカ</t>
    </rPh>
    <phoneticPr fontId="2"/>
  </si>
  <si>
    <t>FAVERZE千葉A</t>
    <rPh sb="7" eb="9">
      <t>チバ</t>
    </rPh>
    <phoneticPr fontId="2"/>
  </si>
  <si>
    <t>FAVERZE千葉B</t>
    <phoneticPr fontId="2"/>
  </si>
  <si>
    <t>FAVERZE　A</t>
    <phoneticPr fontId="2"/>
  </si>
  <si>
    <t>光ヶ丘SSC-A</t>
    <rPh sb="0" eb="3">
      <t>ヒカリガオカ</t>
    </rPh>
    <phoneticPr fontId="2"/>
  </si>
  <si>
    <t>カバレイロ　A</t>
    <phoneticPr fontId="2"/>
  </si>
  <si>
    <t>カバレイロ　B</t>
    <phoneticPr fontId="2"/>
  </si>
  <si>
    <t>FAVERZE　B</t>
    <phoneticPr fontId="2"/>
  </si>
  <si>
    <t>芝山東FC</t>
    <rPh sb="0" eb="3">
      <t>シバヤマヒガシ</t>
    </rPh>
    <phoneticPr fontId="2"/>
  </si>
  <si>
    <t>アヴァンスSC</t>
    <phoneticPr fontId="2"/>
  </si>
  <si>
    <t>F.S．オーガA</t>
    <phoneticPr fontId="2"/>
  </si>
  <si>
    <t>F.S.オーガB</t>
    <phoneticPr fontId="2"/>
  </si>
  <si>
    <t>AFU-C</t>
  </si>
  <si>
    <t>アヴァンス</t>
  </si>
  <si>
    <t>アヴァンス</t>
    <phoneticPr fontId="2"/>
  </si>
  <si>
    <t>オーガA</t>
  </si>
  <si>
    <t>オーガA</t>
    <phoneticPr fontId="2"/>
  </si>
  <si>
    <t>オーガB</t>
  </si>
  <si>
    <t>オーガB</t>
    <phoneticPr fontId="2"/>
  </si>
  <si>
    <t>B３位</t>
    <rPh sb="2" eb="3">
      <t>イ</t>
    </rPh>
    <phoneticPr fontId="2"/>
  </si>
  <si>
    <t>高柳FC柏R</t>
    <rPh sb="0" eb="2">
      <t>タカヤナギ</t>
    </rPh>
    <rPh sb="4" eb="5">
      <t>カシワ</t>
    </rPh>
    <phoneticPr fontId="2"/>
  </si>
  <si>
    <t>ひたち野ライズA</t>
    <rPh sb="3" eb="4">
      <t>ノ</t>
    </rPh>
    <phoneticPr fontId="2"/>
  </si>
  <si>
    <t>ひたち野A</t>
    <rPh sb="3" eb="4">
      <t>ノ</t>
    </rPh>
    <phoneticPr fontId="2"/>
  </si>
  <si>
    <t>ひたち野ライズB</t>
    <rPh sb="3" eb="4">
      <t>ノ</t>
    </rPh>
    <phoneticPr fontId="2"/>
  </si>
  <si>
    <t>布佐CUPフットサル大会2024　シニア50の部　12/22PM</t>
    <rPh sb="0" eb="2">
      <t>フサ</t>
    </rPh>
    <rPh sb="10" eb="12">
      <t>タイカイ</t>
    </rPh>
    <rPh sb="23" eb="24">
      <t>ブ</t>
    </rPh>
    <phoneticPr fontId="2"/>
  </si>
  <si>
    <t>布佐CUPフットサル大会2024　シニア40の部　12/22PM</t>
    <rPh sb="0" eb="2">
      <t>フサ</t>
    </rPh>
    <rPh sb="10" eb="12">
      <t>タイカイ</t>
    </rPh>
    <rPh sb="23" eb="24">
      <t>ブ</t>
    </rPh>
    <phoneticPr fontId="2"/>
  </si>
  <si>
    <t>美杉</t>
    <rPh sb="0" eb="1">
      <t>ミ</t>
    </rPh>
    <rPh sb="1" eb="2">
      <t>スギ</t>
    </rPh>
    <phoneticPr fontId="2"/>
  </si>
  <si>
    <t>梅郷SC-A</t>
    <rPh sb="0" eb="2">
      <t>ウメサト</t>
    </rPh>
    <phoneticPr fontId="2"/>
  </si>
  <si>
    <t>リエット</t>
  </si>
  <si>
    <t>F.S．オーガA</t>
  </si>
  <si>
    <t>F.S.オーガB</t>
  </si>
  <si>
    <t>リエットF</t>
    <phoneticPr fontId="2"/>
  </si>
  <si>
    <t>矢切SC</t>
    <rPh sb="0" eb="2">
      <t>ヤギリ</t>
    </rPh>
    <phoneticPr fontId="2"/>
  </si>
  <si>
    <t>VESPAS</t>
    <phoneticPr fontId="2"/>
  </si>
  <si>
    <t>布佐CUPフットサル大会2024　チャンピオンシップ　1/5</t>
    <rPh sb="0" eb="2">
      <t>フサ</t>
    </rPh>
    <rPh sb="10" eb="12">
      <t>タイカイ</t>
    </rPh>
    <phoneticPr fontId="2"/>
  </si>
  <si>
    <t>グリーンズパパ</t>
    <phoneticPr fontId="2"/>
  </si>
  <si>
    <t>マスターズ</t>
    <phoneticPr fontId="2"/>
  </si>
  <si>
    <t>NEMU.com</t>
    <phoneticPr fontId="2"/>
  </si>
  <si>
    <t>TKG</t>
    <phoneticPr fontId="2"/>
  </si>
  <si>
    <t>LIEN柏</t>
    <rPh sb="4" eb="5">
      <t>カシワ</t>
    </rPh>
    <phoneticPr fontId="2"/>
  </si>
  <si>
    <t>柏ソレイル</t>
    <rPh sb="0" eb="1">
      <t>カシワ</t>
    </rPh>
    <phoneticPr fontId="2"/>
  </si>
  <si>
    <t>我孫子隼ちゃん</t>
    <rPh sb="0" eb="3">
      <t>アビコ</t>
    </rPh>
    <rPh sb="3" eb="4">
      <t>ハヤブサ</t>
    </rPh>
    <phoneticPr fontId="2"/>
  </si>
  <si>
    <t>布佐ﾌﾟﾘﾝｾｽ</t>
    <rPh sb="0" eb="2">
      <t>フサ</t>
    </rPh>
    <phoneticPr fontId="2"/>
  </si>
  <si>
    <t>FC　Amica</t>
    <phoneticPr fontId="2"/>
  </si>
  <si>
    <t>FCﾚﾃﾞｨｱﾝﾄ</t>
    <phoneticPr fontId="2"/>
  </si>
  <si>
    <t>ヒマップ</t>
    <phoneticPr fontId="2"/>
  </si>
  <si>
    <t>あびっこｶﾞｰﾙｽﾞ</t>
    <phoneticPr fontId="2"/>
  </si>
  <si>
    <t>印西FCﾏﾄﾞﾚﾆｰﾙ</t>
    <rPh sb="0" eb="2">
      <t>インザイ</t>
    </rPh>
    <phoneticPr fontId="2"/>
  </si>
  <si>
    <t>FC　Amica</t>
  </si>
  <si>
    <t>我孫子翼SC</t>
    <rPh sb="0" eb="4">
      <t>アビコツバサ</t>
    </rPh>
    <phoneticPr fontId="2"/>
  </si>
  <si>
    <t>アザレア</t>
  </si>
  <si>
    <t>アザレア</t>
    <phoneticPr fontId="2"/>
  </si>
  <si>
    <t>kinaco.united</t>
  </si>
  <si>
    <t>kinaco.united</t>
    <phoneticPr fontId="2"/>
  </si>
  <si>
    <t>TKG</t>
  </si>
  <si>
    <t>Kinaco United</t>
    <phoneticPr fontId="2"/>
  </si>
  <si>
    <t>1分１本</t>
    <rPh sb="1" eb="2">
      <t>フン</t>
    </rPh>
    <rPh sb="3" eb="4">
      <t>ホン</t>
    </rPh>
    <phoneticPr fontId="2"/>
  </si>
  <si>
    <t>8-2-8</t>
    <phoneticPr fontId="2"/>
  </si>
  <si>
    <t>我孫子隼くん</t>
    <rPh sb="0" eb="3">
      <t>アビコ</t>
    </rPh>
    <rPh sb="3" eb="4">
      <t>ハヤブサ</t>
    </rPh>
    <phoneticPr fontId="2"/>
  </si>
  <si>
    <t>ｲﾚﾌﾞﾝｼﾞｭﾆｱB</t>
    <phoneticPr fontId="2"/>
  </si>
  <si>
    <t>レディアント</t>
  </si>
  <si>
    <t>レディアント</t>
    <phoneticPr fontId="2"/>
  </si>
  <si>
    <t>FC　SENEN</t>
    <phoneticPr fontId="2"/>
  </si>
  <si>
    <t>ヒマップ</t>
  </si>
  <si>
    <t>ｲﾚﾌﾞﾝｼﾞｭﾆｱA</t>
  </si>
  <si>
    <t>ｲﾚﾌﾞﾝｼﾞｭﾆｱA</t>
    <phoneticPr fontId="2"/>
  </si>
  <si>
    <t>優勝　みんなのパパサル</t>
    <rPh sb="0" eb="2">
      <t>ユウショウ</t>
    </rPh>
    <phoneticPr fontId="2"/>
  </si>
  <si>
    <t>準優勝　AFU</t>
    <rPh sb="0" eb="3">
      <t>ジュンユウショウ</t>
    </rPh>
    <phoneticPr fontId="2"/>
  </si>
  <si>
    <t>翼・隼殿</t>
    <rPh sb="0" eb="1">
      <t>ツバサ</t>
    </rPh>
    <rPh sb="2" eb="3">
      <t>ハヤブサ</t>
    </rPh>
    <rPh sb="3" eb="4">
      <t>ドノ</t>
    </rPh>
    <phoneticPr fontId="2"/>
  </si>
  <si>
    <t>ｼﾛｰｽﾞ＆AFU</t>
    <phoneticPr fontId="2"/>
  </si>
  <si>
    <t>翼隼殿</t>
    <rPh sb="0" eb="1">
      <t>ツバサ</t>
    </rPh>
    <rPh sb="1" eb="3">
      <t>ハヤブサドノ</t>
    </rPh>
    <phoneticPr fontId="2"/>
  </si>
  <si>
    <t>ｸﾞﾘｰﾝｽﾞﾊﾟﾊﾟ</t>
    <phoneticPr fontId="2"/>
  </si>
  <si>
    <t>優勝　NEMU.com</t>
    <rPh sb="0" eb="2">
      <t>ユウショウ</t>
    </rPh>
    <phoneticPr fontId="2"/>
  </si>
  <si>
    <t>準優勝　シローズ＆AFU</t>
    <rPh sb="0" eb="3">
      <t>ジュンユウショウ</t>
    </rPh>
    <phoneticPr fontId="2"/>
  </si>
  <si>
    <t>みんなのﾊﾟﾊﾟｻﾙ</t>
    <phoneticPr fontId="2"/>
  </si>
  <si>
    <t>フォルマーレ</t>
    <phoneticPr fontId="2"/>
  </si>
  <si>
    <t>ルキナス印西</t>
    <rPh sb="4" eb="6">
      <t>インザイ</t>
    </rPh>
    <phoneticPr fontId="2"/>
  </si>
  <si>
    <t>Ambrojio</t>
    <phoneticPr fontId="2"/>
  </si>
  <si>
    <t>高学年　優勝</t>
    <rPh sb="0" eb="3">
      <t>コウガクネン</t>
    </rPh>
    <rPh sb="4" eb="6">
      <t>ユウショウ</t>
    </rPh>
    <phoneticPr fontId="2"/>
  </si>
  <si>
    <t>AMBROGIO　FC</t>
    <phoneticPr fontId="2"/>
  </si>
  <si>
    <t>高学年　準優勝　VESPAS　FC</t>
    <rPh sb="0" eb="3">
      <t>コウガクネン</t>
    </rPh>
    <rPh sb="4" eb="7">
      <t>ジュンユウショウ</t>
    </rPh>
    <phoneticPr fontId="2"/>
  </si>
  <si>
    <t>中学年　準優勝</t>
    <rPh sb="0" eb="3">
      <t>チュウガクネン</t>
    </rPh>
    <rPh sb="4" eb="7">
      <t>ジュンユウショウ</t>
    </rPh>
    <phoneticPr fontId="2"/>
  </si>
  <si>
    <t>中学年　優勝　ルキナス印西SC</t>
    <rPh sb="0" eb="3">
      <t>チュウガクネン</t>
    </rPh>
    <rPh sb="4" eb="6">
      <t>ユウショウ</t>
    </rPh>
    <rPh sb="11" eb="13">
      <t>インザイ</t>
    </rPh>
    <phoneticPr fontId="2"/>
  </si>
  <si>
    <t>AFUnited</t>
    <phoneticPr fontId="2"/>
  </si>
  <si>
    <t>低学年　優勝　印西FC</t>
    <rPh sb="0" eb="3">
      <t>テイガクネン</t>
    </rPh>
    <rPh sb="4" eb="6">
      <t>ユウショウ</t>
    </rPh>
    <rPh sb="7" eb="9">
      <t>インザイ</t>
    </rPh>
    <phoneticPr fontId="2"/>
  </si>
  <si>
    <t>低学年　準優勝　梅郷SC</t>
    <rPh sb="0" eb="3">
      <t>テイガクネン</t>
    </rPh>
    <rPh sb="4" eb="7">
      <t>ジュンユウショウ</t>
    </rPh>
    <rPh sb="8" eb="10">
      <t>ウメサト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</si>
</sst>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第&quot;0&quot;コート&quot;"/>
  </numFmts>
  <fonts count="84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FFFF00"/>
      <name val="游ゴシック"/>
      <family val="2"/>
      <charset val="128"/>
      <scheme val="minor"/>
    </font>
    <font>
      <sz val="9"/>
      <color theme="1"/>
      <name val="HGPｺﾞｼｯｸE"/>
      <family val="3"/>
      <charset val="128"/>
    </font>
    <font>
      <sz val="9"/>
      <color indexed="8"/>
      <name val="HGPｺﾞｼｯｸE"/>
      <family val="3"/>
      <charset val="128"/>
    </font>
    <font>
      <b/>
      <sz val="9"/>
      <color theme="1"/>
      <name val="游ゴシック"/>
      <family val="3"/>
      <charset val="128"/>
      <scheme val="minor"/>
    </font>
    <font>
      <sz val="11"/>
      <color theme="1"/>
      <name val="HGPｺﾞｼｯｸE"/>
      <family val="3"/>
      <charset val="128"/>
    </font>
    <font>
      <b/>
      <sz val="12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theme="1"/>
      <name val="HGPｺﾞｼｯｸE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6"/>
      <color rgb="FFFF0000"/>
      <name val="AR Pゴシック体S"/>
      <family val="3"/>
      <charset val="128"/>
    </font>
    <font>
      <sz val="6"/>
      <name val="ＭＳ Ｐゴシック"/>
      <family val="3"/>
      <charset val="128"/>
    </font>
    <font>
      <sz val="10"/>
      <name val="HGPｺﾞｼｯｸE"/>
      <family val="3"/>
      <charset val="128"/>
    </font>
    <font>
      <sz val="10"/>
      <color indexed="12"/>
      <name val="HGPｺﾞｼｯｸE"/>
      <family val="3"/>
      <charset val="128"/>
    </font>
    <font>
      <sz val="10"/>
      <color theme="1"/>
      <name val="HGPｺﾞｼｯｸE"/>
      <family val="3"/>
      <charset val="128"/>
    </font>
    <font>
      <sz val="10"/>
      <color rgb="FFFF0000"/>
      <name val="HGPｺﾞｼｯｸE"/>
      <family val="3"/>
      <charset val="128"/>
    </font>
    <font>
      <sz val="10"/>
      <color indexed="8"/>
      <name val="HGPｺﾞｼｯｸE"/>
      <family val="3"/>
      <charset val="128"/>
    </font>
    <font>
      <sz val="10"/>
      <color indexed="10"/>
      <name val="HGPｺﾞｼｯｸE"/>
      <family val="3"/>
      <charset val="128"/>
    </font>
    <font>
      <u/>
      <sz val="10"/>
      <color indexed="12"/>
      <name val="ＭＳ Ｐゴシック"/>
      <family val="3"/>
      <charset val="128"/>
    </font>
    <font>
      <b/>
      <sz val="9"/>
      <color indexed="9"/>
      <name val="HGPｺﾞｼｯｸE"/>
      <family val="3"/>
      <charset val="128"/>
    </font>
    <font>
      <b/>
      <sz val="9"/>
      <name val="HGPｺﾞｼｯｸE"/>
      <family val="3"/>
      <charset val="128"/>
    </font>
    <font>
      <sz val="9"/>
      <name val="ＭＳ Ｐゴシック"/>
      <family val="3"/>
      <charset val="128"/>
    </font>
    <font>
      <sz val="8"/>
      <name val="HGPｺﾞｼｯｸE"/>
      <family val="3"/>
      <charset val="128"/>
    </font>
    <font>
      <sz val="9"/>
      <name val="HGPｺﾞｼｯｸE"/>
      <family val="3"/>
      <charset val="128"/>
    </font>
    <font>
      <sz val="8"/>
      <color indexed="8"/>
      <name val="HGPｺﾞｼｯｸE"/>
      <family val="3"/>
      <charset val="128"/>
    </font>
    <font>
      <sz val="9"/>
      <color rgb="FFFF0000"/>
      <name val="HGPｺﾞｼｯｸE"/>
      <family val="3"/>
      <charset val="128"/>
    </font>
    <font>
      <sz val="8"/>
      <color rgb="FFFF0000"/>
      <name val="HGPｺﾞｼｯｸE"/>
      <family val="3"/>
      <charset val="128"/>
    </font>
    <font>
      <sz val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20"/>
      <name val="AR Pゴシック体S"/>
      <family val="3"/>
      <charset val="128"/>
    </font>
    <font>
      <sz val="11"/>
      <name val="HGPｺﾞｼｯｸE"/>
      <family val="3"/>
      <charset val="128"/>
    </font>
    <font>
      <sz val="11"/>
      <color indexed="8"/>
      <name val="HGPｺﾞｼｯｸE"/>
      <family val="3"/>
      <charset val="128"/>
    </font>
    <font>
      <sz val="9"/>
      <color theme="1"/>
      <name val="HGSｺﾞｼｯｸE"/>
      <family val="3"/>
      <charset val="128"/>
    </font>
    <font>
      <b/>
      <sz val="36"/>
      <color theme="1"/>
      <name val="游ゴシック"/>
      <family val="3"/>
      <charset val="128"/>
      <scheme val="minor"/>
    </font>
    <font>
      <b/>
      <sz val="24"/>
      <color theme="1"/>
      <name val="游ゴシック"/>
      <family val="3"/>
      <charset val="128"/>
      <scheme val="minor"/>
    </font>
    <font>
      <b/>
      <sz val="26"/>
      <color theme="1"/>
      <name val="游ゴシック"/>
      <family val="3"/>
      <charset val="128"/>
      <scheme val="minor"/>
    </font>
    <font>
      <b/>
      <sz val="22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color indexed="8"/>
      <name val="游ゴシック"/>
      <family val="3"/>
      <charset val="128"/>
      <scheme val="minor"/>
    </font>
    <font>
      <b/>
      <sz val="11"/>
      <color rgb="FFFFFF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sz val="11"/>
      <color theme="0" tint="-0.1499984740745262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6"/>
      <color theme="1"/>
      <name val="游ゴシック"/>
      <family val="2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18"/>
      <color rgb="FFFFFF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  <font>
      <b/>
      <sz val="16"/>
      <color theme="0"/>
      <name val="游ゴシック"/>
      <family val="3"/>
      <charset val="128"/>
      <scheme val="minor"/>
    </font>
    <font>
      <b/>
      <sz val="16"/>
      <color theme="0" tint="-0.34998626667073579"/>
      <name val="游ゴシック"/>
      <family val="3"/>
      <charset val="128"/>
      <scheme val="minor"/>
    </font>
    <font>
      <sz val="10"/>
      <color theme="0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b/>
      <sz val="18"/>
      <color theme="0"/>
      <name val="游ゴシック"/>
      <family val="3"/>
      <charset val="128"/>
      <scheme val="minor"/>
    </font>
    <font>
      <sz val="18"/>
      <name val="游ゴシック"/>
      <family val="3"/>
      <charset val="128"/>
      <scheme val="minor"/>
    </font>
    <font>
      <sz val="10"/>
      <color theme="0" tint="-4.9989318521683403E-2"/>
      <name val="游ゴシック"/>
      <family val="3"/>
      <charset val="128"/>
      <scheme val="minor"/>
    </font>
    <font>
      <sz val="11"/>
      <color theme="0" tint="-4.9989318521683403E-2"/>
      <name val="游ゴシック"/>
      <family val="3"/>
      <charset val="128"/>
      <scheme val="minor"/>
    </font>
    <font>
      <sz val="9"/>
      <color indexed="8"/>
      <name val="HGSｺﾞｼｯｸE"/>
      <family val="3"/>
      <charset val="128"/>
    </font>
    <font>
      <b/>
      <sz val="9"/>
      <color theme="1"/>
      <name val="HGSｺﾞｼｯｸE"/>
      <family val="3"/>
      <charset val="128"/>
    </font>
    <font>
      <sz val="10"/>
      <color theme="1"/>
      <name val="游ゴシック"/>
      <family val="2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sz val="16"/>
      <color rgb="FFFF0000"/>
      <name val="游ゴシック"/>
      <family val="3"/>
      <charset val="128"/>
      <scheme val="minor"/>
    </font>
    <font>
      <sz val="8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 style="thin">
        <color indexed="64"/>
      </right>
      <top/>
      <bottom style="thin">
        <color rgb="FFFF0000"/>
      </bottom>
      <diagonal/>
    </border>
  </borders>
  <cellStyleXfs count="2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714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3" fillId="0" borderId="13" xfId="0" applyFont="1" applyBorder="1">
      <alignment vertical="center"/>
    </xf>
    <xf numFmtId="0" fontId="0" fillId="0" borderId="13" xfId="0" applyBorder="1">
      <alignment vertical="center"/>
    </xf>
    <xf numFmtId="0" fontId="0" fillId="0" borderId="11" xfId="0" applyBorder="1">
      <alignment vertical="center"/>
    </xf>
    <xf numFmtId="0" fontId="0" fillId="4" borderId="12" xfId="0" applyFill="1" applyBorder="1">
      <alignment vertical="center"/>
    </xf>
    <xf numFmtId="0" fontId="0" fillId="0" borderId="14" xfId="0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0" borderId="14" xfId="0" applyBorder="1">
      <alignment vertical="center"/>
    </xf>
    <xf numFmtId="0" fontId="0" fillId="4" borderId="15" xfId="0" applyFill="1" applyBorder="1">
      <alignment vertical="center"/>
    </xf>
    <xf numFmtId="49" fontId="9" fillId="0" borderId="4" xfId="0" applyNumberFormat="1" applyFont="1" applyBorder="1">
      <alignment vertical="center"/>
    </xf>
    <xf numFmtId="0" fontId="4" fillId="0" borderId="4" xfId="0" applyFont="1" applyBorder="1">
      <alignment vertical="center"/>
    </xf>
    <xf numFmtId="20" fontId="11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4" xfId="0" applyFont="1" applyBorder="1">
      <alignment vertical="center"/>
    </xf>
    <xf numFmtId="0" fontId="1" fillId="0" borderId="4" xfId="0" applyFont="1" applyBorder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56" fontId="22" fillId="0" borderId="0" xfId="0" applyNumberFormat="1" applyFont="1" applyAlignment="1">
      <alignment horizontal="center" vertical="center"/>
    </xf>
    <xf numFmtId="56" fontId="18" fillId="0" borderId="0" xfId="0" applyNumberFormat="1" applyFont="1" applyAlignment="1">
      <alignment horizontal="center" vertical="center"/>
    </xf>
    <xf numFmtId="56" fontId="22" fillId="0" borderId="4" xfId="0" applyNumberFormat="1" applyFont="1" applyBorder="1" applyAlignment="1">
      <alignment horizontal="center" vertical="center"/>
    </xf>
    <xf numFmtId="0" fontId="15" fillId="0" borderId="0" xfId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center" vertical="center"/>
    </xf>
    <xf numFmtId="0" fontId="29" fillId="0" borderId="0" xfId="0" applyFont="1">
      <alignment vertical="center"/>
    </xf>
    <xf numFmtId="0" fontId="30" fillId="0" borderId="7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8" xfId="0" applyFont="1" applyBorder="1" applyAlignment="1">
      <alignment horizontal="left" vertical="center"/>
    </xf>
    <xf numFmtId="0" fontId="30" fillId="0" borderId="20" xfId="0" applyFont="1" applyBorder="1" applyAlignment="1">
      <alignment horizontal="left" vertical="center"/>
    </xf>
    <xf numFmtId="0" fontId="30" fillId="0" borderId="19" xfId="0" applyFont="1" applyBorder="1" applyAlignment="1">
      <alignment horizontal="left" vertical="center"/>
    </xf>
    <xf numFmtId="0" fontId="30" fillId="0" borderId="17" xfId="0" applyFont="1" applyBorder="1" applyAlignment="1">
      <alignment horizontal="left" vertical="center"/>
    </xf>
    <xf numFmtId="0" fontId="29" fillId="0" borderId="16" xfId="0" applyFont="1" applyBorder="1">
      <alignment vertical="center"/>
    </xf>
    <xf numFmtId="0" fontId="28" fillId="0" borderId="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0" fillId="0" borderId="4" xfId="0" applyFont="1" applyBorder="1">
      <alignment vertical="center"/>
    </xf>
    <xf numFmtId="0" fontId="30" fillId="0" borderId="17" xfId="0" applyFont="1" applyBorder="1">
      <alignment vertical="center"/>
    </xf>
    <xf numFmtId="0" fontId="30" fillId="0" borderId="3" xfId="0" applyFont="1" applyBorder="1">
      <alignment vertical="center"/>
    </xf>
    <xf numFmtId="0" fontId="28" fillId="0" borderId="1" xfId="0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8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56" fontId="38" fillId="0" borderId="4" xfId="0" applyNumberFormat="1" applyFont="1" applyBorder="1" applyAlignment="1">
      <alignment horizontal="center" vertical="center"/>
    </xf>
    <xf numFmtId="30" fontId="38" fillId="0" borderId="4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0" xfId="0" applyFont="1">
      <alignment vertical="center"/>
    </xf>
    <xf numFmtId="0" fontId="0" fillId="4" borderId="4" xfId="0" applyFill="1" applyBorder="1" applyAlignment="1">
      <alignment horizontal="center" vertical="center"/>
    </xf>
    <xf numFmtId="0" fontId="43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49" fontId="46" fillId="0" borderId="4" xfId="0" applyNumberFormat="1" applyFont="1" applyBorder="1">
      <alignment vertical="center"/>
    </xf>
    <xf numFmtId="49" fontId="46" fillId="0" borderId="4" xfId="0" applyNumberFormat="1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4" xfId="0" applyFont="1" applyBorder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>
      <alignment vertical="center"/>
    </xf>
    <xf numFmtId="0" fontId="3" fillId="0" borderId="4" xfId="0" applyFont="1" applyBorder="1">
      <alignment vertical="center"/>
    </xf>
    <xf numFmtId="0" fontId="49" fillId="3" borderId="5" xfId="0" applyFont="1" applyFill="1" applyBorder="1" applyAlignment="1">
      <alignment horizontal="center" vertical="center"/>
    </xf>
    <xf numFmtId="0" fontId="49" fillId="3" borderId="6" xfId="0" applyFont="1" applyFill="1" applyBorder="1" applyAlignment="1">
      <alignment horizontal="center" vertical="center"/>
    </xf>
    <xf numFmtId="0" fontId="49" fillId="3" borderId="7" xfId="0" applyFont="1" applyFill="1" applyBorder="1" applyAlignment="1">
      <alignment horizontal="center" vertical="center"/>
    </xf>
    <xf numFmtId="0" fontId="49" fillId="4" borderId="5" xfId="0" applyFont="1" applyFill="1" applyBorder="1" applyAlignment="1">
      <alignment horizontal="center" vertical="center"/>
    </xf>
    <xf numFmtId="0" fontId="49" fillId="4" borderId="6" xfId="0" applyFont="1" applyFill="1" applyBorder="1" applyAlignment="1">
      <alignment horizontal="center" vertical="center"/>
    </xf>
    <xf numFmtId="0" fontId="49" fillId="4" borderId="7" xfId="0" applyFont="1" applyFill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49" fillId="3" borderId="2" xfId="0" applyFont="1" applyFill="1" applyBorder="1" applyAlignment="1">
      <alignment horizontal="center" vertical="center"/>
    </xf>
    <xf numFmtId="0" fontId="49" fillId="3" borderId="3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horizontal="center" vertical="center"/>
    </xf>
    <xf numFmtId="0" fontId="49" fillId="4" borderId="2" xfId="0" applyFont="1" applyFill="1" applyBorder="1" applyAlignment="1">
      <alignment horizontal="center" vertical="center"/>
    </xf>
    <xf numFmtId="0" fontId="49" fillId="4" borderId="3" xfId="0" applyFont="1" applyFill="1" applyBorder="1" applyAlignment="1">
      <alignment horizontal="center" vertical="center"/>
    </xf>
    <xf numFmtId="0" fontId="50" fillId="2" borderId="4" xfId="0" applyFont="1" applyFill="1" applyBorder="1" applyAlignment="1">
      <alignment horizontal="center" vertical="center"/>
    </xf>
    <xf numFmtId="0" fontId="51" fillId="3" borderId="5" xfId="0" applyFont="1" applyFill="1" applyBorder="1" applyAlignment="1">
      <alignment horizontal="center" vertical="center"/>
    </xf>
    <xf numFmtId="0" fontId="51" fillId="3" borderId="6" xfId="0" applyFont="1" applyFill="1" applyBorder="1" applyAlignment="1">
      <alignment horizontal="center" vertical="center"/>
    </xf>
    <xf numFmtId="0" fontId="51" fillId="3" borderId="7" xfId="0" applyFont="1" applyFill="1" applyBorder="1" applyAlignment="1">
      <alignment horizontal="center" vertical="center"/>
    </xf>
    <xf numFmtId="0" fontId="51" fillId="4" borderId="5" xfId="0" applyFont="1" applyFill="1" applyBorder="1" applyAlignment="1">
      <alignment horizontal="center" vertical="center"/>
    </xf>
    <xf numFmtId="0" fontId="51" fillId="4" borderId="6" xfId="0" applyFont="1" applyFill="1" applyBorder="1" applyAlignment="1">
      <alignment horizontal="center" vertical="center"/>
    </xf>
    <xf numFmtId="0" fontId="51" fillId="4" borderId="7" xfId="0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2" xfId="0" applyFont="1" applyFill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horizontal="center" vertical="center"/>
    </xf>
    <xf numFmtId="0" fontId="51" fillId="4" borderId="2" xfId="0" applyFont="1" applyFill="1" applyBorder="1" applyAlignment="1">
      <alignment horizontal="center" vertical="center"/>
    </xf>
    <xf numFmtId="0" fontId="51" fillId="4" borderId="3" xfId="0" applyFont="1" applyFill="1" applyBorder="1" applyAlignment="1">
      <alignment horizontal="center" vertical="center"/>
    </xf>
    <xf numFmtId="0" fontId="51" fillId="0" borderId="0" xfId="0" applyFont="1">
      <alignment vertical="center"/>
    </xf>
    <xf numFmtId="0" fontId="51" fillId="0" borderId="4" xfId="0" applyFont="1" applyBorder="1">
      <alignment vertical="center"/>
    </xf>
    <xf numFmtId="0" fontId="49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4" borderId="12" xfId="0" applyFont="1" applyFill="1" applyBorder="1" applyAlignment="1">
      <alignment horizontal="center" vertical="center"/>
    </xf>
    <xf numFmtId="0" fontId="51" fillId="0" borderId="13" xfId="0" applyFont="1" applyBorder="1">
      <alignment vertical="center"/>
    </xf>
    <xf numFmtId="0" fontId="51" fillId="0" borderId="11" xfId="0" applyFont="1" applyBorder="1">
      <alignment vertical="center"/>
    </xf>
    <xf numFmtId="0" fontId="51" fillId="4" borderId="12" xfId="0" applyFont="1" applyFill="1" applyBorder="1">
      <alignment vertical="center"/>
    </xf>
    <xf numFmtId="0" fontId="51" fillId="0" borderId="14" xfId="0" applyFont="1" applyBorder="1" applyAlignment="1">
      <alignment horizontal="center" vertical="center"/>
    </xf>
    <xf numFmtId="0" fontId="51" fillId="4" borderId="15" xfId="0" applyFont="1" applyFill="1" applyBorder="1" applyAlignment="1">
      <alignment horizontal="center" vertical="center"/>
    </xf>
    <xf numFmtId="0" fontId="51" fillId="0" borderId="14" xfId="0" applyFont="1" applyBorder="1">
      <alignment vertical="center"/>
    </xf>
    <xf numFmtId="0" fontId="51" fillId="4" borderId="15" xfId="0" applyFont="1" applyFill="1" applyBorder="1">
      <alignment vertical="center"/>
    </xf>
    <xf numFmtId="0" fontId="48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>
      <alignment vertical="center"/>
    </xf>
    <xf numFmtId="0" fontId="49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39" fillId="0" borderId="0" xfId="0" applyFont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0" xfId="0" applyFont="1">
      <alignment vertical="center"/>
    </xf>
    <xf numFmtId="0" fontId="52" fillId="4" borderId="7" xfId="0" applyFont="1" applyFill="1" applyBorder="1" applyAlignment="1">
      <alignment horizontal="center" vertical="center"/>
    </xf>
    <xf numFmtId="0" fontId="57" fillId="4" borderId="7" xfId="0" applyFont="1" applyFill="1" applyBorder="1" applyAlignment="1">
      <alignment horizontal="center" vertical="center"/>
    </xf>
    <xf numFmtId="0" fontId="57" fillId="4" borderId="3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53" fillId="4" borderId="5" xfId="0" applyFont="1" applyFill="1" applyBorder="1" applyAlignment="1">
      <alignment horizontal="center" vertical="center"/>
    </xf>
    <xf numFmtId="0" fontId="53" fillId="4" borderId="6" xfId="0" applyFont="1" applyFill="1" applyBorder="1" applyAlignment="1">
      <alignment horizontal="center" vertical="center"/>
    </xf>
    <xf numFmtId="0" fontId="53" fillId="4" borderId="1" xfId="0" applyFont="1" applyFill="1" applyBorder="1" applyAlignment="1">
      <alignment horizontal="center" vertical="center"/>
    </xf>
    <xf numFmtId="0" fontId="53" fillId="4" borderId="2" xfId="0" applyFont="1" applyFill="1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0" fontId="58" fillId="4" borderId="5" xfId="0" applyFont="1" applyFill="1" applyBorder="1" applyAlignment="1">
      <alignment horizontal="center" vertical="center"/>
    </xf>
    <xf numFmtId="0" fontId="58" fillId="4" borderId="6" xfId="0" applyFont="1" applyFill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4" fillId="0" borderId="0" xfId="0" applyFont="1">
      <alignment vertical="center"/>
    </xf>
    <xf numFmtId="0" fontId="58" fillId="4" borderId="7" xfId="0" applyFont="1" applyFill="1" applyBorder="1" applyAlignment="1">
      <alignment horizontal="center" vertical="center"/>
    </xf>
    <xf numFmtId="0" fontId="58" fillId="4" borderId="1" xfId="0" applyFont="1" applyFill="1" applyBorder="1" applyAlignment="1">
      <alignment horizontal="center" vertical="center"/>
    </xf>
    <xf numFmtId="0" fontId="58" fillId="4" borderId="2" xfId="0" applyFont="1" applyFill="1" applyBorder="1" applyAlignment="1">
      <alignment horizontal="center" vertical="center"/>
    </xf>
    <xf numFmtId="0" fontId="58" fillId="4" borderId="3" xfId="0" applyFont="1" applyFill="1" applyBorder="1" applyAlignment="1">
      <alignment horizontal="center" vertical="center"/>
    </xf>
    <xf numFmtId="0" fontId="58" fillId="0" borderId="3" xfId="0" applyFont="1" applyBorder="1" applyAlignment="1">
      <alignment horizontal="center" vertical="center"/>
    </xf>
    <xf numFmtId="0" fontId="58" fillId="3" borderId="1" xfId="0" applyFont="1" applyFill="1" applyBorder="1" applyAlignment="1">
      <alignment horizontal="center" vertical="center"/>
    </xf>
    <xf numFmtId="0" fontId="58" fillId="3" borderId="2" xfId="0" applyFont="1" applyFill="1" applyBorder="1" applyAlignment="1">
      <alignment horizontal="center" vertical="center"/>
    </xf>
    <xf numFmtId="0" fontId="58" fillId="3" borderId="3" xfId="0" applyFont="1" applyFill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0" xfId="0" applyNumberFormat="1" applyFont="1">
      <alignment vertical="center"/>
    </xf>
    <xf numFmtId="49" fontId="5" fillId="2" borderId="4" xfId="0" applyNumberFormat="1" applyFont="1" applyFill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0" fillId="3" borderId="1" xfId="0" applyFill="1" applyBorder="1">
      <alignment vertical="center"/>
    </xf>
    <xf numFmtId="0" fontId="0" fillId="3" borderId="3" xfId="0" applyFill="1" applyBorder="1">
      <alignment vertical="center"/>
    </xf>
    <xf numFmtId="0" fontId="64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3" borderId="8" xfId="0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1" fillId="0" borderId="4" xfId="0" applyFont="1" applyFill="1" applyBorder="1">
      <alignment vertical="center"/>
    </xf>
    <xf numFmtId="49" fontId="38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49" fontId="38" fillId="0" borderId="4" xfId="0" applyNumberFormat="1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38" fillId="0" borderId="0" xfId="0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0" fillId="0" borderId="0" xfId="0" applyFont="1">
      <alignment vertical="center"/>
    </xf>
    <xf numFmtId="0" fontId="50" fillId="2" borderId="4" xfId="0" applyFont="1" applyFill="1" applyBorder="1" applyAlignment="1">
      <alignment horizontal="center" vertical="center" shrinkToFit="1"/>
    </xf>
    <xf numFmtId="0" fontId="67" fillId="2" borderId="4" xfId="0" applyFont="1" applyFill="1" applyBorder="1" applyAlignment="1">
      <alignment horizontal="center" vertical="center" shrinkToFit="1"/>
    </xf>
    <xf numFmtId="0" fontId="50" fillId="3" borderId="5" xfId="0" applyFont="1" applyFill="1" applyBorder="1" applyAlignment="1">
      <alignment horizontal="center" vertical="center"/>
    </xf>
    <xf numFmtId="0" fontId="50" fillId="3" borderId="6" xfId="0" applyFont="1" applyFill="1" applyBorder="1" applyAlignment="1">
      <alignment horizontal="center" vertical="center"/>
    </xf>
    <xf numFmtId="0" fontId="50" fillId="3" borderId="7" xfId="0" applyFont="1" applyFill="1" applyBorder="1" applyAlignment="1">
      <alignment horizontal="center" vertical="center"/>
    </xf>
    <xf numFmtId="0" fontId="50" fillId="4" borderId="5" xfId="0" applyFont="1" applyFill="1" applyBorder="1" applyAlignment="1">
      <alignment horizontal="center" vertical="center"/>
    </xf>
    <xf numFmtId="0" fontId="50" fillId="4" borderId="6" xfId="0" applyFont="1" applyFill="1" applyBorder="1" applyAlignment="1">
      <alignment horizontal="center" vertical="center"/>
    </xf>
    <xf numFmtId="0" fontId="50" fillId="4" borderId="7" xfId="0" applyFont="1" applyFill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3" borderId="1" xfId="0" applyFont="1" applyFill="1" applyBorder="1" applyAlignment="1">
      <alignment horizontal="center" vertical="center"/>
    </xf>
    <xf numFmtId="0" fontId="50" fillId="3" borderId="2" xfId="0" applyFont="1" applyFill="1" applyBorder="1" applyAlignment="1">
      <alignment horizontal="center" vertical="center"/>
    </xf>
    <xf numFmtId="0" fontId="50" fillId="3" borderId="3" xfId="0" applyFont="1" applyFill="1" applyBorder="1" applyAlignment="1">
      <alignment horizontal="center" vertical="center"/>
    </xf>
    <xf numFmtId="0" fontId="50" fillId="4" borderId="1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0" fillId="4" borderId="3" xfId="0" applyFont="1" applyFill="1" applyBorder="1" applyAlignment="1">
      <alignment horizontal="center" vertical="center"/>
    </xf>
    <xf numFmtId="0" fontId="68" fillId="0" borderId="0" xfId="0" applyFont="1">
      <alignment vertical="center"/>
    </xf>
    <xf numFmtId="0" fontId="68" fillId="2" borderId="4" xfId="0" applyFont="1" applyFill="1" applyBorder="1" applyAlignment="1">
      <alignment horizontal="center" vertical="center" shrinkToFit="1"/>
    </xf>
    <xf numFmtId="0" fontId="68" fillId="0" borderId="4" xfId="0" applyFont="1" applyBorder="1" applyAlignment="1">
      <alignment horizontal="center" vertical="center"/>
    </xf>
    <xf numFmtId="49" fontId="50" fillId="0" borderId="4" xfId="0" applyNumberFormat="1" applyFont="1" applyBorder="1" applyAlignment="1">
      <alignment horizontal="center" vertical="center"/>
    </xf>
    <xf numFmtId="0" fontId="68" fillId="7" borderId="4" xfId="0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70" fillId="0" borderId="0" xfId="0" applyFont="1">
      <alignment vertical="center"/>
    </xf>
    <xf numFmtId="0" fontId="58" fillId="0" borderId="11" xfId="0" applyFont="1" applyBorder="1">
      <alignment vertical="center"/>
    </xf>
    <xf numFmtId="0" fontId="58" fillId="4" borderId="12" xfId="0" applyFont="1" applyFill="1" applyBorder="1">
      <alignment vertical="center"/>
    </xf>
    <xf numFmtId="0" fontId="58" fillId="0" borderId="0" xfId="0" applyFont="1">
      <alignment vertical="center"/>
    </xf>
    <xf numFmtId="0" fontId="59" fillId="0" borderId="0" xfId="0" applyFont="1">
      <alignment vertical="center"/>
    </xf>
    <xf numFmtId="0" fontId="58" fillId="0" borderId="13" xfId="0" applyFont="1" applyBorder="1">
      <alignment vertical="center"/>
    </xf>
    <xf numFmtId="0" fontId="58" fillId="0" borderId="14" xfId="0" applyFont="1" applyBorder="1">
      <alignment vertical="center"/>
    </xf>
    <xf numFmtId="0" fontId="58" fillId="4" borderId="15" xfId="0" applyFont="1" applyFill="1" applyBorder="1">
      <alignment vertical="center"/>
    </xf>
    <xf numFmtId="0" fontId="71" fillId="0" borderId="0" xfId="0" applyFont="1">
      <alignment vertical="center"/>
    </xf>
    <xf numFmtId="0" fontId="72" fillId="2" borderId="4" xfId="0" applyFont="1" applyFill="1" applyBorder="1" applyAlignment="1">
      <alignment horizontal="center" vertical="center" shrinkToFit="1"/>
    </xf>
    <xf numFmtId="0" fontId="73" fillId="2" borderId="4" xfId="0" applyFont="1" applyFill="1" applyBorder="1" applyAlignment="1">
      <alignment horizontal="center" vertical="center" shrinkToFit="1"/>
    </xf>
    <xf numFmtId="0" fontId="71" fillId="0" borderId="0" xfId="0" applyFont="1" applyAlignment="1">
      <alignment vertical="center" shrinkToFit="1"/>
    </xf>
    <xf numFmtId="0" fontId="71" fillId="3" borderId="5" xfId="0" applyFont="1" applyFill="1" applyBorder="1" applyAlignment="1">
      <alignment horizontal="center" vertical="center" shrinkToFit="1"/>
    </xf>
    <xf numFmtId="0" fontId="71" fillId="3" borderId="6" xfId="0" applyFont="1" applyFill="1" applyBorder="1" applyAlignment="1">
      <alignment horizontal="center" vertical="center" shrinkToFit="1"/>
    </xf>
    <xf numFmtId="0" fontId="71" fillId="3" borderId="7" xfId="0" applyFont="1" applyFill="1" applyBorder="1" applyAlignment="1">
      <alignment horizontal="center" vertical="center" shrinkToFit="1"/>
    </xf>
    <xf numFmtId="0" fontId="71" fillId="4" borderId="5" xfId="0" applyFont="1" applyFill="1" applyBorder="1" applyAlignment="1">
      <alignment horizontal="center" vertical="center" shrinkToFit="1"/>
    </xf>
    <xf numFmtId="0" fontId="71" fillId="4" borderId="6" xfId="0" applyFont="1" applyFill="1" applyBorder="1" applyAlignment="1">
      <alignment horizontal="center" vertical="center" shrinkToFit="1"/>
    </xf>
    <xf numFmtId="0" fontId="71" fillId="4" borderId="7" xfId="0" applyFont="1" applyFill="1" applyBorder="1" applyAlignment="1">
      <alignment horizontal="center" vertical="center" shrinkToFit="1"/>
    </xf>
    <xf numFmtId="0" fontId="71" fillId="0" borderId="7" xfId="0" applyFont="1" applyBorder="1" applyAlignment="1">
      <alignment horizontal="center" vertical="center" shrinkToFit="1"/>
    </xf>
    <xf numFmtId="0" fontId="71" fillId="0" borderId="4" xfId="0" applyFont="1" applyBorder="1" applyAlignment="1">
      <alignment horizontal="center" vertical="center" shrinkToFit="1"/>
    </xf>
    <xf numFmtId="0" fontId="74" fillId="0" borderId="4" xfId="0" applyFont="1" applyBorder="1" applyAlignment="1">
      <alignment horizontal="center" vertical="center" shrinkToFit="1"/>
    </xf>
    <xf numFmtId="0" fontId="71" fillId="0" borderId="1" xfId="0" applyFont="1" applyBorder="1" applyAlignment="1">
      <alignment horizontal="center" vertical="center" shrinkToFit="1"/>
    </xf>
    <xf numFmtId="0" fontId="71" fillId="0" borderId="2" xfId="0" applyFont="1" applyBorder="1" applyAlignment="1">
      <alignment horizontal="center" vertical="center" shrinkToFit="1"/>
    </xf>
    <xf numFmtId="0" fontId="71" fillId="0" borderId="3" xfId="0" applyFont="1" applyBorder="1" applyAlignment="1">
      <alignment horizontal="center" vertical="center" shrinkToFit="1"/>
    </xf>
    <xf numFmtId="0" fontId="71" fillId="3" borderId="1" xfId="0" applyFont="1" applyFill="1" applyBorder="1" applyAlignment="1">
      <alignment horizontal="center" vertical="center" shrinkToFit="1"/>
    </xf>
    <xf numFmtId="0" fontId="71" fillId="3" borderId="2" xfId="0" applyFont="1" applyFill="1" applyBorder="1" applyAlignment="1">
      <alignment horizontal="center" vertical="center" shrinkToFit="1"/>
    </xf>
    <xf numFmtId="0" fontId="71" fillId="3" borderId="3" xfId="0" applyFont="1" applyFill="1" applyBorder="1" applyAlignment="1">
      <alignment horizontal="center" vertical="center" shrinkToFit="1"/>
    </xf>
    <xf numFmtId="0" fontId="71" fillId="4" borderId="1" xfId="0" applyFont="1" applyFill="1" applyBorder="1" applyAlignment="1">
      <alignment horizontal="center" vertical="center" shrinkToFit="1"/>
    </xf>
    <xf numFmtId="0" fontId="71" fillId="4" borderId="2" xfId="0" applyFont="1" applyFill="1" applyBorder="1" applyAlignment="1">
      <alignment horizontal="center" vertical="center" shrinkToFit="1"/>
    </xf>
    <xf numFmtId="0" fontId="71" fillId="4" borderId="3" xfId="0" applyFont="1" applyFill="1" applyBorder="1" applyAlignment="1">
      <alignment horizontal="center" vertical="center" shrinkToFit="1"/>
    </xf>
    <xf numFmtId="0" fontId="71" fillId="0" borderId="4" xfId="0" applyFont="1" applyBorder="1" applyAlignment="1">
      <alignment vertical="center" shrinkToFit="1"/>
    </xf>
    <xf numFmtId="0" fontId="58" fillId="0" borderId="0" xfId="0" applyFont="1" applyAlignment="1">
      <alignment horizontal="center" vertical="center"/>
    </xf>
    <xf numFmtId="0" fontId="75" fillId="0" borderId="0" xfId="0" applyFont="1">
      <alignment vertical="center"/>
    </xf>
    <xf numFmtId="0" fontId="76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77" fillId="0" borderId="4" xfId="0" applyNumberFormat="1" applyFont="1" applyBorder="1">
      <alignment vertical="center"/>
    </xf>
    <xf numFmtId="49" fontId="77" fillId="0" borderId="4" xfId="0" applyNumberFormat="1" applyFont="1" applyBorder="1" applyAlignment="1">
      <alignment horizontal="center" vertical="center"/>
    </xf>
    <xf numFmtId="0" fontId="39" fillId="0" borderId="4" xfId="0" applyFont="1" applyBorder="1">
      <alignment vertical="center"/>
    </xf>
    <xf numFmtId="0" fontId="78" fillId="0" borderId="4" xfId="0" applyFont="1" applyBorder="1" applyAlignment="1">
      <alignment horizontal="center" vertical="center"/>
    </xf>
    <xf numFmtId="0" fontId="78" fillId="0" borderId="4" xfId="0" applyFont="1" applyBorder="1">
      <alignment vertical="center"/>
    </xf>
    <xf numFmtId="0" fontId="0" fillId="0" borderId="8" xfId="0" applyBorder="1">
      <alignment vertical="center"/>
    </xf>
    <xf numFmtId="0" fontId="0" fillId="0" borderId="18" xfId="0" applyBorder="1">
      <alignment vertical="center"/>
    </xf>
    <xf numFmtId="0" fontId="79" fillId="0" borderId="0" xfId="0" applyFont="1">
      <alignment vertical="center"/>
    </xf>
    <xf numFmtId="20" fontId="0" fillId="0" borderId="0" xfId="0" applyNumberFormat="1">
      <alignment vertical="center"/>
    </xf>
    <xf numFmtId="49" fontId="9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0" fillId="0" borderId="21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0" borderId="11" xfId="0" applyFont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0" borderId="13" xfId="0" applyFont="1" applyBorder="1">
      <alignment vertical="center"/>
    </xf>
    <xf numFmtId="0" fontId="6" fillId="0" borderId="11" xfId="0" applyFont="1" applyBorder="1">
      <alignment vertical="center"/>
    </xf>
    <xf numFmtId="0" fontId="6" fillId="4" borderId="12" xfId="0" applyFont="1" applyFill="1" applyBorder="1">
      <alignment vertical="center"/>
    </xf>
    <xf numFmtId="0" fontId="6" fillId="0" borderId="14" xfId="0" applyFont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6" fillId="0" borderId="14" xfId="0" applyFont="1" applyBorder="1">
      <alignment vertical="center"/>
    </xf>
    <xf numFmtId="0" fontId="6" fillId="4" borderId="15" xfId="0" applyFont="1" applyFill="1" applyBorder="1">
      <alignment vertical="center"/>
    </xf>
    <xf numFmtId="0" fontId="6" fillId="0" borderId="1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58" fillId="0" borderId="11" xfId="0" applyFont="1" applyBorder="1" applyAlignment="1">
      <alignment horizontal="center" vertical="center"/>
    </xf>
    <xf numFmtId="0" fontId="58" fillId="4" borderId="12" xfId="0" applyFont="1" applyFill="1" applyBorder="1" applyAlignment="1">
      <alignment horizontal="center" vertical="center"/>
    </xf>
    <xf numFmtId="0" fontId="59" fillId="0" borderId="13" xfId="0" applyFont="1" applyBorder="1">
      <alignment vertical="center"/>
    </xf>
    <xf numFmtId="0" fontId="58" fillId="0" borderId="14" xfId="0" applyFont="1" applyBorder="1" applyAlignment="1">
      <alignment horizontal="center" vertical="center"/>
    </xf>
    <xf numFmtId="0" fontId="58" fillId="4" borderId="15" xfId="0" applyFont="1" applyFill="1" applyBorder="1" applyAlignment="1">
      <alignment horizontal="center" vertical="center"/>
    </xf>
    <xf numFmtId="0" fontId="58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>
      <alignment vertical="center"/>
    </xf>
    <xf numFmtId="0" fontId="0" fillId="0" borderId="17" xfId="0" applyBorder="1">
      <alignment vertical="center"/>
    </xf>
    <xf numFmtId="0" fontId="0" fillId="0" borderId="16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20" fontId="0" fillId="0" borderId="29" xfId="0" applyNumberFormat="1" applyBorder="1">
      <alignment vertical="center"/>
    </xf>
    <xf numFmtId="0" fontId="0" fillId="0" borderId="3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1" applyFont="1" applyAlignment="1">
      <alignment horizontal="left" vertical="center" wrapText="1"/>
    </xf>
    <xf numFmtId="0" fontId="21" fillId="0" borderId="5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56" fontId="18" fillId="0" borderId="5" xfId="0" applyNumberFormat="1" applyFont="1" applyBorder="1" applyAlignment="1">
      <alignment horizontal="center" vertical="center"/>
    </xf>
    <xf numFmtId="56" fontId="18" fillId="0" borderId="7" xfId="0" applyNumberFormat="1" applyFont="1" applyBorder="1" applyAlignment="1">
      <alignment horizontal="center" vertical="center"/>
    </xf>
    <xf numFmtId="56" fontId="18" fillId="0" borderId="16" xfId="0" applyNumberFormat="1" applyFont="1" applyBorder="1" applyAlignment="1">
      <alignment horizontal="center" vertical="center"/>
    </xf>
    <xf numFmtId="56" fontId="18" fillId="0" borderId="17" xfId="0" applyNumberFormat="1" applyFont="1" applyBorder="1" applyAlignment="1">
      <alignment horizontal="center" vertical="center"/>
    </xf>
    <xf numFmtId="56" fontId="18" fillId="0" borderId="8" xfId="0" applyNumberFormat="1" applyFont="1" applyBorder="1" applyAlignment="1">
      <alignment horizontal="center" vertical="center"/>
    </xf>
    <xf numFmtId="56" fontId="18" fillId="0" borderId="10" xfId="0" applyNumberFormat="1" applyFont="1" applyBorder="1" applyAlignment="1">
      <alignment horizontal="center" vertical="center"/>
    </xf>
    <xf numFmtId="56" fontId="22" fillId="0" borderId="16" xfId="0" applyNumberFormat="1" applyFont="1" applyBorder="1" applyAlignment="1">
      <alignment horizontal="center" vertical="center"/>
    </xf>
    <xf numFmtId="56" fontId="22" fillId="0" borderId="0" xfId="0" applyNumberFormat="1" applyFont="1" applyAlignment="1">
      <alignment horizontal="center" vertical="center"/>
    </xf>
    <xf numFmtId="56" fontId="18" fillId="0" borderId="4" xfId="0" applyNumberFormat="1" applyFont="1" applyBorder="1" applyAlignment="1">
      <alignment horizontal="center" vertical="center"/>
    </xf>
    <xf numFmtId="56" fontId="18" fillId="0" borderId="1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56" fontId="18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5" fillId="0" borderId="0" xfId="1" applyAlignment="1" applyProtection="1">
      <alignment horizontal="left" vertical="center"/>
    </xf>
    <xf numFmtId="0" fontId="24" fillId="0" borderId="0" xfId="1" applyFont="1" applyAlignment="1" applyProtection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20" xfId="0" applyFont="1" applyBorder="1" applyAlignment="1">
      <alignment horizontal="center" vertical="top"/>
    </xf>
    <xf numFmtId="0" fontId="29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50" fillId="2" borderId="4" xfId="0" applyFont="1" applyFill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176" fontId="50" fillId="2" borderId="1" xfId="0" applyNumberFormat="1" applyFont="1" applyFill="1" applyBorder="1" applyAlignment="1">
      <alignment horizontal="center" vertical="center"/>
    </xf>
    <xf numFmtId="176" fontId="50" fillId="2" borderId="2" xfId="0" applyNumberFormat="1" applyFont="1" applyFill="1" applyBorder="1" applyAlignment="1">
      <alignment horizontal="center" vertical="center"/>
    </xf>
    <xf numFmtId="176" fontId="50" fillId="2" borderId="3" xfId="0" applyNumberFormat="1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81" fillId="0" borderId="6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81" fillId="0" borderId="8" xfId="0" applyFont="1" applyBorder="1" applyAlignment="1">
      <alignment horizontal="center" vertical="center"/>
    </xf>
    <xf numFmtId="0" fontId="81" fillId="0" borderId="9" xfId="0" applyFont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0" borderId="17" xfId="0" applyFont="1" applyBorder="1" applyAlignment="1">
      <alignment horizontal="center" vertical="center"/>
    </xf>
    <xf numFmtId="20" fontId="11" fillId="0" borderId="8" xfId="0" applyNumberFormat="1" applyFont="1" applyBorder="1" applyAlignment="1">
      <alignment horizontal="center" vertical="center"/>
    </xf>
    <xf numFmtId="20" fontId="11" fillId="0" borderId="9" xfId="0" applyNumberFormat="1" applyFont="1" applyBorder="1" applyAlignment="1">
      <alignment horizontal="center" vertical="center"/>
    </xf>
    <xf numFmtId="20" fontId="11" fillId="0" borderId="5" xfId="0" applyNumberFormat="1" applyFont="1" applyBorder="1" applyAlignment="1">
      <alignment horizontal="center" vertical="center"/>
    </xf>
    <xf numFmtId="20" fontId="11" fillId="0" borderId="6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7" fillId="3" borderId="0" xfId="0" applyFont="1" applyFill="1" applyAlignment="1">
      <alignment horizontal="center" vertical="center"/>
    </xf>
    <xf numFmtId="49" fontId="46" fillId="0" borderId="4" xfId="0" applyNumberFormat="1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49" fontId="46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20" fontId="11" fillId="0" borderId="4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9" fillId="0" borderId="1" xfId="0" applyFont="1" applyBorder="1" applyAlignment="1">
      <alignment horizontal="center" vertical="center" shrinkToFit="1"/>
    </xf>
    <xf numFmtId="0" fontId="49" fillId="0" borderId="2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/>
    </xf>
    <xf numFmtId="20" fontId="11" fillId="6" borderId="4" xfId="0" applyNumberFormat="1" applyFont="1" applyFill="1" applyBorder="1" applyAlignment="1">
      <alignment horizontal="center" vertical="center"/>
    </xf>
    <xf numFmtId="0" fontId="80" fillId="0" borderId="5" xfId="0" applyFont="1" applyBorder="1" applyAlignment="1">
      <alignment horizontal="center" vertical="center" shrinkToFit="1"/>
    </xf>
    <xf numFmtId="0" fontId="80" fillId="0" borderId="6" xfId="0" applyFont="1" applyBorder="1" applyAlignment="1">
      <alignment horizontal="center" vertical="center" shrinkToFit="1"/>
    </xf>
    <xf numFmtId="0" fontId="80" fillId="0" borderId="7" xfId="0" applyFont="1" applyBorder="1" applyAlignment="1">
      <alignment horizontal="center" vertical="center" shrinkToFit="1"/>
    </xf>
    <xf numFmtId="0" fontId="80" fillId="0" borderId="8" xfId="0" applyFont="1" applyBorder="1" applyAlignment="1">
      <alignment horizontal="center" vertical="center" shrinkToFit="1"/>
    </xf>
    <xf numFmtId="0" fontId="80" fillId="0" borderId="9" xfId="0" applyFont="1" applyBorder="1" applyAlignment="1">
      <alignment horizontal="center" vertical="center" shrinkToFit="1"/>
    </xf>
    <xf numFmtId="0" fontId="80" fillId="0" borderId="10" xfId="0" applyFont="1" applyBorder="1" applyAlignment="1">
      <alignment horizontal="center" vertical="center" shrinkToFit="1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9" xfId="0" applyFont="1" applyBorder="1" applyAlignment="1">
      <alignment horizontal="center" vertical="center"/>
    </xf>
    <xf numFmtId="0" fontId="80" fillId="0" borderId="10" xfId="0" applyFont="1" applyBorder="1" applyAlignment="1">
      <alignment horizontal="center" vertical="center"/>
    </xf>
    <xf numFmtId="0" fontId="48" fillId="0" borderId="5" xfId="0" applyFont="1" applyBorder="1" applyAlignment="1">
      <alignment horizontal="center" vertical="center" shrinkToFit="1"/>
    </xf>
    <xf numFmtId="0" fontId="48" fillId="0" borderId="6" xfId="0" applyFont="1" applyBorder="1" applyAlignment="1">
      <alignment horizontal="center" vertical="center" shrinkToFit="1"/>
    </xf>
    <xf numFmtId="0" fontId="48" fillId="0" borderId="7" xfId="0" applyFont="1" applyBorder="1" applyAlignment="1">
      <alignment horizontal="center" vertical="center" shrinkToFit="1"/>
    </xf>
    <xf numFmtId="0" fontId="48" fillId="0" borderId="8" xfId="0" applyFont="1" applyBorder="1" applyAlignment="1">
      <alignment horizontal="center" vertical="center" shrinkToFit="1"/>
    </xf>
    <xf numFmtId="0" fontId="48" fillId="0" borderId="9" xfId="0" applyFont="1" applyBorder="1" applyAlignment="1">
      <alignment horizontal="center" vertical="center" shrinkToFit="1"/>
    </xf>
    <xf numFmtId="0" fontId="48" fillId="0" borderId="10" xfId="0" applyFont="1" applyBorder="1" applyAlignment="1">
      <alignment horizontal="center" vertical="center" shrinkToFit="1"/>
    </xf>
    <xf numFmtId="0" fontId="80" fillId="0" borderId="16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0" fillId="0" borderId="17" xfId="0" applyFont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7" xfId="0" applyFont="1" applyBorder="1" applyAlignment="1">
      <alignment horizontal="center" vertical="center"/>
    </xf>
    <xf numFmtId="0" fontId="48" fillId="0" borderId="8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0" fillId="0" borderId="5" xfId="0" applyFont="1" applyBorder="1" applyAlignment="1">
      <alignment horizontal="center" vertical="center"/>
    </xf>
    <xf numFmtId="0" fontId="62" fillId="0" borderId="6" xfId="0" applyFont="1" applyBorder="1" applyAlignment="1">
      <alignment horizontal="center" vertical="center"/>
    </xf>
    <xf numFmtId="0" fontId="62" fillId="0" borderId="7" xfId="0" applyFont="1" applyBorder="1" applyAlignment="1">
      <alignment horizontal="center" vertical="center"/>
    </xf>
    <xf numFmtId="0" fontId="62" fillId="0" borderId="8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/>
    </xf>
    <xf numFmtId="0" fontId="63" fillId="0" borderId="5" xfId="0" applyFont="1" applyBorder="1" applyAlignment="1">
      <alignment horizontal="center" vertical="center"/>
    </xf>
    <xf numFmtId="0" fontId="63" fillId="0" borderId="6" xfId="0" applyFont="1" applyBorder="1" applyAlignment="1">
      <alignment horizontal="center" vertical="center"/>
    </xf>
    <xf numFmtId="0" fontId="63" fillId="0" borderId="7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61" fillId="0" borderId="6" xfId="0" applyFont="1" applyBorder="1" applyAlignment="1">
      <alignment horizontal="center" vertical="center"/>
    </xf>
    <xf numFmtId="0" fontId="61" fillId="0" borderId="7" xfId="0" applyFont="1" applyBorder="1" applyAlignment="1">
      <alignment horizontal="center" vertical="center"/>
    </xf>
    <xf numFmtId="0" fontId="61" fillId="0" borderId="16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17" xfId="0" applyFont="1" applyBorder="1" applyAlignment="1">
      <alignment horizontal="center" vertical="center"/>
    </xf>
    <xf numFmtId="0" fontId="61" fillId="0" borderId="8" xfId="0" applyFont="1" applyBorder="1" applyAlignment="1">
      <alignment horizontal="center" vertical="center"/>
    </xf>
    <xf numFmtId="0" fontId="61" fillId="0" borderId="9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6" xfId="0" applyFont="1" applyBorder="1" applyAlignment="1">
      <alignment horizontal="center" vertical="center"/>
    </xf>
    <xf numFmtId="0" fontId="55" fillId="0" borderId="7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shrinkToFit="1"/>
    </xf>
    <xf numFmtId="176" fontId="4" fillId="2" borderId="2" xfId="0" applyNumberFormat="1" applyFont="1" applyFill="1" applyBorder="1" applyAlignment="1">
      <alignment horizontal="center" vertical="center" shrinkToFit="1"/>
    </xf>
    <xf numFmtId="176" fontId="4" fillId="2" borderId="3" xfId="0" applyNumberFormat="1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2" xfId="0" applyFont="1" applyBorder="1" applyAlignment="1">
      <alignment horizontal="center" vertical="center"/>
    </xf>
    <xf numFmtId="0" fontId="61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56" fillId="0" borderId="6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0" fillId="0" borderId="6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0" fillId="0" borderId="16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60" fillId="0" borderId="8" xfId="0" applyFont="1" applyBorder="1" applyAlignment="1">
      <alignment horizontal="center" vertical="center"/>
    </xf>
    <xf numFmtId="0" fontId="60" fillId="0" borderId="9" xfId="0" applyFont="1" applyBorder="1" applyAlignment="1">
      <alignment horizontal="center" vertical="center"/>
    </xf>
    <xf numFmtId="0" fontId="60" fillId="0" borderId="10" xfId="0" applyFont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0" fontId="0" fillId="0" borderId="6" xfId="0" applyNumberFormat="1" applyBorder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20" fontId="3" fillId="0" borderId="0" xfId="0" applyNumberFormat="1" applyFont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2" borderId="4" xfId="0" applyFont="1" applyFill="1" applyBorder="1" applyAlignment="1">
      <alignment horizontal="center" vertical="center" shrinkToFit="1"/>
    </xf>
    <xf numFmtId="176" fontId="50" fillId="2" borderId="1" xfId="0" applyNumberFormat="1" applyFont="1" applyFill="1" applyBorder="1" applyAlignment="1">
      <alignment horizontal="center" vertical="center" shrinkToFit="1"/>
    </xf>
    <xf numFmtId="176" fontId="50" fillId="2" borderId="2" xfId="0" applyNumberFormat="1" applyFont="1" applyFill="1" applyBorder="1" applyAlignment="1">
      <alignment horizontal="center" vertical="center" shrinkToFit="1"/>
    </xf>
    <xf numFmtId="176" fontId="50" fillId="2" borderId="3" xfId="0" applyNumberFormat="1" applyFont="1" applyFill="1" applyBorder="1" applyAlignment="1">
      <alignment horizontal="center" vertical="center" shrinkToFit="1"/>
    </xf>
    <xf numFmtId="0" fontId="50" fillId="0" borderId="1" xfId="0" applyFont="1" applyBorder="1" applyAlignment="1">
      <alignment horizontal="center" vertical="center" shrinkToFit="1"/>
    </xf>
    <xf numFmtId="0" fontId="50" fillId="0" borderId="2" xfId="0" applyFont="1" applyBorder="1" applyAlignment="1">
      <alignment horizontal="center" vertical="center" shrinkToFit="1"/>
    </xf>
    <xf numFmtId="0" fontId="50" fillId="0" borderId="3" xfId="0" applyFont="1" applyBorder="1" applyAlignment="1">
      <alignment horizontal="center" vertical="center" shrinkToFit="1"/>
    </xf>
    <xf numFmtId="0" fontId="66" fillId="3" borderId="0" xfId="0" applyFont="1" applyFill="1" applyAlignment="1">
      <alignment horizontal="center" vertical="center"/>
    </xf>
    <xf numFmtId="0" fontId="62" fillId="0" borderId="5" xfId="0" applyFont="1" applyBorder="1" applyAlignment="1">
      <alignment horizontal="center" vertical="center"/>
    </xf>
    <xf numFmtId="0" fontId="62" fillId="0" borderId="16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17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8" fillId="0" borderId="16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17" xfId="0" applyFont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9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0" fontId="69" fillId="2" borderId="4" xfId="0" applyFont="1" applyFill="1" applyBorder="1" applyAlignment="1">
      <alignment horizontal="center" vertical="center" shrinkToFit="1"/>
    </xf>
    <xf numFmtId="0" fontId="71" fillId="0" borderId="1" xfId="0" applyFont="1" applyBorder="1" applyAlignment="1">
      <alignment horizontal="center" vertical="center" shrinkToFit="1"/>
    </xf>
    <xf numFmtId="0" fontId="71" fillId="0" borderId="2" xfId="0" applyFont="1" applyBorder="1" applyAlignment="1">
      <alignment horizontal="center" vertical="center" shrinkToFit="1"/>
    </xf>
    <xf numFmtId="0" fontId="71" fillId="0" borderId="3" xfId="0" applyFont="1" applyBorder="1" applyAlignment="1">
      <alignment horizontal="center" vertical="center" shrinkToFit="1"/>
    </xf>
    <xf numFmtId="176" fontId="72" fillId="2" borderId="1" xfId="0" applyNumberFormat="1" applyFont="1" applyFill="1" applyBorder="1" applyAlignment="1">
      <alignment horizontal="center" vertical="center" shrinkToFit="1"/>
    </xf>
    <xf numFmtId="176" fontId="72" fillId="2" borderId="2" xfId="0" applyNumberFormat="1" applyFont="1" applyFill="1" applyBorder="1" applyAlignment="1">
      <alignment horizontal="center" vertical="center" shrinkToFit="1"/>
    </xf>
    <xf numFmtId="176" fontId="72" fillId="2" borderId="3" xfId="0" applyNumberFormat="1" applyFont="1" applyFill="1" applyBorder="1" applyAlignment="1">
      <alignment horizontal="center" vertical="center" shrinkToFit="1"/>
    </xf>
    <xf numFmtId="0" fontId="72" fillId="2" borderId="4" xfId="0" applyFont="1" applyFill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65" fillId="2" borderId="1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/>
    </xf>
    <xf numFmtId="49" fontId="38" fillId="0" borderId="3" xfId="0" applyNumberFormat="1" applyFont="1" applyFill="1" applyBorder="1" applyAlignment="1">
      <alignment horizontal="center" vertical="center"/>
    </xf>
    <xf numFmtId="49" fontId="38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0" fontId="78" fillId="0" borderId="3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9" fontId="77" fillId="0" borderId="4" xfId="0" applyNumberFormat="1" applyFont="1" applyBorder="1" applyAlignment="1">
      <alignment horizontal="center" vertical="center"/>
    </xf>
    <xf numFmtId="49" fontId="77" fillId="0" borderId="1" xfId="0" applyNumberFormat="1" applyFont="1" applyBorder="1" applyAlignment="1">
      <alignment horizontal="center" vertical="center"/>
    </xf>
    <xf numFmtId="49" fontId="77" fillId="0" borderId="3" xfId="0" applyNumberFormat="1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2" fillId="0" borderId="5" xfId="0" applyFont="1" applyFill="1" applyBorder="1" applyAlignment="1">
      <alignment horizontal="center" vertical="center"/>
    </xf>
    <xf numFmtId="0" fontId="62" fillId="0" borderId="6" xfId="0" applyFont="1" applyFill="1" applyBorder="1" applyAlignment="1">
      <alignment horizontal="center" vertical="center"/>
    </xf>
    <xf numFmtId="0" fontId="62" fillId="0" borderId="7" xfId="0" applyFont="1" applyFill="1" applyBorder="1" applyAlignment="1">
      <alignment horizontal="center" vertical="center"/>
    </xf>
    <xf numFmtId="0" fontId="62" fillId="0" borderId="8" xfId="0" applyFont="1" applyFill="1" applyBorder="1" applyAlignment="1">
      <alignment horizontal="center" vertical="center"/>
    </xf>
    <xf numFmtId="0" fontId="62" fillId="0" borderId="9" xfId="0" applyFont="1" applyFill="1" applyBorder="1" applyAlignment="1">
      <alignment horizontal="center" vertical="center"/>
    </xf>
    <xf numFmtId="0" fontId="62" fillId="0" borderId="10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53</xdr:row>
      <xdr:rowOff>104775</xdr:rowOff>
    </xdr:from>
    <xdr:to>
      <xdr:col>2</xdr:col>
      <xdr:colOff>619125</xdr:colOff>
      <xdr:row>57</xdr:row>
      <xdr:rowOff>104775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D95F6BF-853D-44AA-AB89-170CB246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191625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53</xdr:row>
      <xdr:rowOff>104775</xdr:rowOff>
    </xdr:from>
    <xdr:to>
      <xdr:col>5</xdr:col>
      <xdr:colOff>590550</xdr:colOff>
      <xdr:row>57</xdr:row>
      <xdr:rowOff>104775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9F3769A-45B3-4D80-81A9-1B747AA9C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9191625"/>
          <a:ext cx="628650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57149</xdr:rowOff>
    </xdr:from>
    <xdr:to>
      <xdr:col>12</xdr:col>
      <xdr:colOff>676275</xdr:colOff>
      <xdr:row>25</xdr:row>
      <xdr:rowOff>203687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E324F3A-893F-4BD8-9C5D-0660CE0A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49"/>
          <a:ext cx="8810625" cy="6099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57</xdr:row>
      <xdr:rowOff>28574</xdr:rowOff>
    </xdr:from>
    <xdr:to>
      <xdr:col>14</xdr:col>
      <xdr:colOff>230981</xdr:colOff>
      <xdr:row>76</xdr:row>
      <xdr:rowOff>104774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C316501-C23C-4CF4-AA98-0C5BB81D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5668624"/>
          <a:ext cx="3450431" cy="4600575"/>
        </a:xfrm>
        <a:prstGeom prst="rect">
          <a:avLst/>
        </a:prstGeom>
      </xdr:spPr>
    </xdr:pic>
    <xdr:clientData/>
  </xdr:twoCellAnchor>
  <xdr:twoCellAnchor editAs="oneCell">
    <xdr:from>
      <xdr:col>14</xdr:col>
      <xdr:colOff>409576</xdr:colOff>
      <xdr:row>57</xdr:row>
      <xdr:rowOff>28575</xdr:rowOff>
    </xdr:from>
    <xdr:to>
      <xdr:col>25</xdr:col>
      <xdr:colOff>209550</xdr:colOff>
      <xdr:row>76</xdr:row>
      <xdr:rowOff>114298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C8685D-262A-4618-B164-138063529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6" y="15668625"/>
          <a:ext cx="3457574" cy="46100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58</xdr:row>
      <xdr:rowOff>9525</xdr:rowOff>
    </xdr:from>
    <xdr:to>
      <xdr:col>14</xdr:col>
      <xdr:colOff>1</xdr:colOff>
      <xdr:row>70</xdr:row>
      <xdr:rowOff>110204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E50E926-5AA1-4AC2-B6CE-9148ED539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6125825"/>
          <a:ext cx="3943350" cy="2958179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58</xdr:row>
      <xdr:rowOff>9525</xdr:rowOff>
    </xdr:from>
    <xdr:to>
      <xdr:col>29</xdr:col>
      <xdr:colOff>133350</xdr:colOff>
      <xdr:row>70</xdr:row>
      <xdr:rowOff>138113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4841B72-E5FA-4D09-BB92-E5E98148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6125825"/>
          <a:ext cx="3981450" cy="29860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37</xdr:row>
      <xdr:rowOff>31567</xdr:rowOff>
    </xdr:from>
    <xdr:to>
      <xdr:col>13</xdr:col>
      <xdr:colOff>276226</xdr:colOff>
      <xdr:row>49</xdr:row>
      <xdr:rowOff>46502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89784C8-B294-462E-A862-52C27E283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9718492"/>
          <a:ext cx="3829050" cy="2872435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37</xdr:row>
      <xdr:rowOff>28576</xdr:rowOff>
    </xdr:from>
    <xdr:to>
      <xdr:col>30</xdr:col>
      <xdr:colOff>62634</xdr:colOff>
      <xdr:row>49</xdr:row>
      <xdr:rowOff>47626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3E4D6D4-D545-4BE2-ADE5-03366237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9715501"/>
          <a:ext cx="3834534" cy="2876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92</xdr:row>
      <xdr:rowOff>0</xdr:rowOff>
    </xdr:from>
    <xdr:to>
      <xdr:col>13</xdr:col>
      <xdr:colOff>180976</xdr:colOff>
      <xdr:row>111</xdr:row>
      <xdr:rowOff>200025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BCE8D29-E088-4CA6-9BF4-C06562DC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21459825"/>
          <a:ext cx="3543300" cy="472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92</xdr:row>
      <xdr:rowOff>0</xdr:rowOff>
    </xdr:from>
    <xdr:to>
      <xdr:col>24</xdr:col>
      <xdr:colOff>390525</xdr:colOff>
      <xdr:row>111</xdr:row>
      <xdr:rowOff>212725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D88B9B4-0E3C-4710-B544-F8C22040C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21459825"/>
          <a:ext cx="3552825" cy="47371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122</xdr:row>
      <xdr:rowOff>9524</xdr:rowOff>
    </xdr:from>
    <xdr:to>
      <xdr:col>13</xdr:col>
      <xdr:colOff>204789</xdr:colOff>
      <xdr:row>141</xdr:row>
      <xdr:rowOff>152400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F737E62-658A-47C0-819F-BDE5E6B7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8613099"/>
          <a:ext cx="3500438" cy="4667251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122</xdr:row>
      <xdr:rowOff>0</xdr:rowOff>
    </xdr:from>
    <xdr:to>
      <xdr:col>24</xdr:col>
      <xdr:colOff>371475</xdr:colOff>
      <xdr:row>141</xdr:row>
      <xdr:rowOff>161925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E627893-F163-4E39-9C76-23869646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28603575"/>
          <a:ext cx="3514725" cy="468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152</xdr:row>
      <xdr:rowOff>19050</xdr:rowOff>
    </xdr:from>
    <xdr:to>
      <xdr:col>13</xdr:col>
      <xdr:colOff>85725</xdr:colOff>
      <xdr:row>171</xdr:row>
      <xdr:rowOff>104774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6B3A48D-4001-4794-A9CD-AC930DA4F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66375"/>
          <a:ext cx="3457575" cy="4610099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151</xdr:row>
      <xdr:rowOff>228600</xdr:rowOff>
    </xdr:from>
    <xdr:to>
      <xdr:col>24</xdr:col>
      <xdr:colOff>333375</xdr:colOff>
      <xdr:row>171</xdr:row>
      <xdr:rowOff>101600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3445CDD-FAE0-4852-8BDD-9AE37431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5737800"/>
          <a:ext cx="3476625" cy="463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acebook.com/%E3%83%AD%E3%83%BC%E3%83%A9%E3%83%BC%E3%83%AA%E3%83%B3%E3%83%91%E6%95%B4%E4%BD%93%E3%81%93%E3%81%A8%E3%81%B6%E3%81%8D-453154715436392/" TargetMode="External"/><Relationship Id="rId2" Type="http://schemas.openxmlformats.org/officeDocument/2006/relationships/hyperlink" Target="mailto:fusa-cup@kanto.me" TargetMode="External"/><Relationship Id="rId1" Type="http://schemas.openxmlformats.org/officeDocument/2006/relationships/hyperlink" Target="http://ameblo.jp/fusa-fc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youtube.com/watch?v=E28OCxfe4hI&amp;t=47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8AC35-D774-48A6-AFCC-076B99279C30}">
  <dimension ref="B1:L55"/>
  <sheetViews>
    <sheetView workbookViewId="0">
      <selection activeCell="D31" sqref="D31:L31"/>
    </sheetView>
  </sheetViews>
  <sheetFormatPr defaultColWidth="8.125" defaultRowHeight="12" x14ac:dyDescent="0.4"/>
  <cols>
    <col min="1" max="1" width="1" style="41" customWidth="1"/>
    <col min="2" max="2" width="4.125" style="41" customWidth="1"/>
    <col min="3" max="3" width="8.25" style="41" customWidth="1"/>
    <col min="4" max="4" width="8.125" style="41"/>
    <col min="5" max="5" width="4.875" style="41" customWidth="1"/>
    <col min="6" max="6" width="8.125" style="41"/>
    <col min="7" max="7" width="4" style="41" customWidth="1"/>
    <col min="8" max="8" width="4.875" style="41" customWidth="1"/>
    <col min="9" max="9" width="8.125" style="41"/>
    <col min="10" max="10" width="3.625" style="41" customWidth="1"/>
    <col min="11" max="11" width="16.375" style="41" customWidth="1"/>
    <col min="12" max="12" width="17" style="43" customWidth="1"/>
    <col min="13" max="240" width="8.125" style="41"/>
    <col min="241" max="241" width="1" style="41" customWidth="1"/>
    <col min="242" max="242" width="4.125" style="41" customWidth="1"/>
    <col min="243" max="243" width="9.125" style="41" customWidth="1"/>
    <col min="244" max="244" width="8.125" style="41"/>
    <col min="245" max="245" width="4.875" style="41" customWidth="1"/>
    <col min="246" max="247" width="8.125" style="41"/>
    <col min="248" max="248" width="8.625" style="41" customWidth="1"/>
    <col min="249" max="249" width="8.125" style="41"/>
    <col min="250" max="250" width="3.625" style="41" customWidth="1"/>
    <col min="251" max="251" width="13.625" style="41" customWidth="1"/>
    <col min="252" max="252" width="14.875" style="41" customWidth="1"/>
    <col min="253" max="496" width="8.125" style="41"/>
    <col min="497" max="497" width="1" style="41" customWidth="1"/>
    <col min="498" max="498" width="4.125" style="41" customWidth="1"/>
    <col min="499" max="499" width="9.125" style="41" customWidth="1"/>
    <col min="500" max="500" width="8.125" style="41"/>
    <col min="501" max="501" width="4.875" style="41" customWidth="1"/>
    <col min="502" max="503" width="8.125" style="41"/>
    <col min="504" max="504" width="8.625" style="41" customWidth="1"/>
    <col min="505" max="505" width="8.125" style="41"/>
    <col min="506" max="506" width="3.625" style="41" customWidth="1"/>
    <col min="507" max="507" width="13.625" style="41" customWidth="1"/>
    <col min="508" max="508" width="14.875" style="41" customWidth="1"/>
    <col min="509" max="752" width="8.125" style="41"/>
    <col min="753" max="753" width="1" style="41" customWidth="1"/>
    <col min="754" max="754" width="4.125" style="41" customWidth="1"/>
    <col min="755" max="755" width="9.125" style="41" customWidth="1"/>
    <col min="756" max="756" width="8.125" style="41"/>
    <col min="757" max="757" width="4.875" style="41" customWidth="1"/>
    <col min="758" max="759" width="8.125" style="41"/>
    <col min="760" max="760" width="8.625" style="41" customWidth="1"/>
    <col min="761" max="761" width="8.125" style="41"/>
    <col min="762" max="762" width="3.625" style="41" customWidth="1"/>
    <col min="763" max="763" width="13.625" style="41" customWidth="1"/>
    <col min="764" max="764" width="14.875" style="41" customWidth="1"/>
    <col min="765" max="1008" width="8.125" style="41"/>
    <col min="1009" max="1009" width="1" style="41" customWidth="1"/>
    <col min="1010" max="1010" width="4.125" style="41" customWidth="1"/>
    <col min="1011" max="1011" width="9.125" style="41" customWidth="1"/>
    <col min="1012" max="1012" width="8.125" style="41"/>
    <col min="1013" max="1013" width="4.875" style="41" customWidth="1"/>
    <col min="1014" max="1015" width="8.125" style="41"/>
    <col min="1016" max="1016" width="8.625" style="41" customWidth="1"/>
    <col min="1017" max="1017" width="8.125" style="41"/>
    <col min="1018" max="1018" width="3.625" style="41" customWidth="1"/>
    <col min="1019" max="1019" width="13.625" style="41" customWidth="1"/>
    <col min="1020" max="1020" width="14.875" style="41" customWidth="1"/>
    <col min="1021" max="1264" width="8.125" style="41"/>
    <col min="1265" max="1265" width="1" style="41" customWidth="1"/>
    <col min="1266" max="1266" width="4.125" style="41" customWidth="1"/>
    <col min="1267" max="1267" width="9.125" style="41" customWidth="1"/>
    <col min="1268" max="1268" width="8.125" style="41"/>
    <col min="1269" max="1269" width="4.875" style="41" customWidth="1"/>
    <col min="1270" max="1271" width="8.125" style="41"/>
    <col min="1272" max="1272" width="8.625" style="41" customWidth="1"/>
    <col min="1273" max="1273" width="8.125" style="41"/>
    <col min="1274" max="1274" width="3.625" style="41" customWidth="1"/>
    <col min="1275" max="1275" width="13.625" style="41" customWidth="1"/>
    <col min="1276" max="1276" width="14.875" style="41" customWidth="1"/>
    <col min="1277" max="1520" width="8.125" style="41"/>
    <col min="1521" max="1521" width="1" style="41" customWidth="1"/>
    <col min="1522" max="1522" width="4.125" style="41" customWidth="1"/>
    <col min="1523" max="1523" width="9.125" style="41" customWidth="1"/>
    <col min="1524" max="1524" width="8.125" style="41"/>
    <col min="1525" max="1525" width="4.875" style="41" customWidth="1"/>
    <col min="1526" max="1527" width="8.125" style="41"/>
    <col min="1528" max="1528" width="8.625" style="41" customWidth="1"/>
    <col min="1529" max="1529" width="8.125" style="41"/>
    <col min="1530" max="1530" width="3.625" style="41" customWidth="1"/>
    <col min="1531" max="1531" width="13.625" style="41" customWidth="1"/>
    <col min="1532" max="1532" width="14.875" style="41" customWidth="1"/>
    <col min="1533" max="1776" width="8.125" style="41"/>
    <col min="1777" max="1777" width="1" style="41" customWidth="1"/>
    <col min="1778" max="1778" width="4.125" style="41" customWidth="1"/>
    <col min="1779" max="1779" width="9.125" style="41" customWidth="1"/>
    <col min="1780" max="1780" width="8.125" style="41"/>
    <col min="1781" max="1781" width="4.875" style="41" customWidth="1"/>
    <col min="1782" max="1783" width="8.125" style="41"/>
    <col min="1784" max="1784" width="8.625" style="41" customWidth="1"/>
    <col min="1785" max="1785" width="8.125" style="41"/>
    <col min="1786" max="1786" width="3.625" style="41" customWidth="1"/>
    <col min="1787" max="1787" width="13.625" style="41" customWidth="1"/>
    <col min="1788" max="1788" width="14.875" style="41" customWidth="1"/>
    <col min="1789" max="2032" width="8.125" style="41"/>
    <col min="2033" max="2033" width="1" style="41" customWidth="1"/>
    <col min="2034" max="2034" width="4.125" style="41" customWidth="1"/>
    <col min="2035" max="2035" width="9.125" style="41" customWidth="1"/>
    <col min="2036" max="2036" width="8.125" style="41"/>
    <col min="2037" max="2037" width="4.875" style="41" customWidth="1"/>
    <col min="2038" max="2039" width="8.125" style="41"/>
    <col min="2040" max="2040" width="8.625" style="41" customWidth="1"/>
    <col min="2041" max="2041" width="8.125" style="41"/>
    <col min="2042" max="2042" width="3.625" style="41" customWidth="1"/>
    <col min="2043" max="2043" width="13.625" style="41" customWidth="1"/>
    <col min="2044" max="2044" width="14.875" style="41" customWidth="1"/>
    <col min="2045" max="2288" width="8.125" style="41"/>
    <col min="2289" max="2289" width="1" style="41" customWidth="1"/>
    <col min="2290" max="2290" width="4.125" style="41" customWidth="1"/>
    <col min="2291" max="2291" width="9.125" style="41" customWidth="1"/>
    <col min="2292" max="2292" width="8.125" style="41"/>
    <col min="2293" max="2293" width="4.875" style="41" customWidth="1"/>
    <col min="2294" max="2295" width="8.125" style="41"/>
    <col min="2296" max="2296" width="8.625" style="41" customWidth="1"/>
    <col min="2297" max="2297" width="8.125" style="41"/>
    <col min="2298" max="2298" width="3.625" style="41" customWidth="1"/>
    <col min="2299" max="2299" width="13.625" style="41" customWidth="1"/>
    <col min="2300" max="2300" width="14.875" style="41" customWidth="1"/>
    <col min="2301" max="2544" width="8.125" style="41"/>
    <col min="2545" max="2545" width="1" style="41" customWidth="1"/>
    <col min="2546" max="2546" width="4.125" style="41" customWidth="1"/>
    <col min="2547" max="2547" width="9.125" style="41" customWidth="1"/>
    <col min="2548" max="2548" width="8.125" style="41"/>
    <col min="2549" max="2549" width="4.875" style="41" customWidth="1"/>
    <col min="2550" max="2551" width="8.125" style="41"/>
    <col min="2552" max="2552" width="8.625" style="41" customWidth="1"/>
    <col min="2553" max="2553" width="8.125" style="41"/>
    <col min="2554" max="2554" width="3.625" style="41" customWidth="1"/>
    <col min="2555" max="2555" width="13.625" style="41" customWidth="1"/>
    <col min="2556" max="2556" width="14.875" style="41" customWidth="1"/>
    <col min="2557" max="2800" width="8.125" style="41"/>
    <col min="2801" max="2801" width="1" style="41" customWidth="1"/>
    <col min="2802" max="2802" width="4.125" style="41" customWidth="1"/>
    <col min="2803" max="2803" width="9.125" style="41" customWidth="1"/>
    <col min="2804" max="2804" width="8.125" style="41"/>
    <col min="2805" max="2805" width="4.875" style="41" customWidth="1"/>
    <col min="2806" max="2807" width="8.125" style="41"/>
    <col min="2808" max="2808" width="8.625" style="41" customWidth="1"/>
    <col min="2809" max="2809" width="8.125" style="41"/>
    <col min="2810" max="2810" width="3.625" style="41" customWidth="1"/>
    <col min="2811" max="2811" width="13.625" style="41" customWidth="1"/>
    <col min="2812" max="2812" width="14.875" style="41" customWidth="1"/>
    <col min="2813" max="3056" width="8.125" style="41"/>
    <col min="3057" max="3057" width="1" style="41" customWidth="1"/>
    <col min="3058" max="3058" width="4.125" style="41" customWidth="1"/>
    <col min="3059" max="3059" width="9.125" style="41" customWidth="1"/>
    <col min="3060" max="3060" width="8.125" style="41"/>
    <col min="3061" max="3061" width="4.875" style="41" customWidth="1"/>
    <col min="3062" max="3063" width="8.125" style="41"/>
    <col min="3064" max="3064" width="8.625" style="41" customWidth="1"/>
    <col min="3065" max="3065" width="8.125" style="41"/>
    <col min="3066" max="3066" width="3.625" style="41" customWidth="1"/>
    <col min="3067" max="3067" width="13.625" style="41" customWidth="1"/>
    <col min="3068" max="3068" width="14.875" style="41" customWidth="1"/>
    <col min="3069" max="3312" width="8.125" style="41"/>
    <col min="3313" max="3313" width="1" style="41" customWidth="1"/>
    <col min="3314" max="3314" width="4.125" style="41" customWidth="1"/>
    <col min="3315" max="3315" width="9.125" style="41" customWidth="1"/>
    <col min="3316" max="3316" width="8.125" style="41"/>
    <col min="3317" max="3317" width="4.875" style="41" customWidth="1"/>
    <col min="3318" max="3319" width="8.125" style="41"/>
    <col min="3320" max="3320" width="8.625" style="41" customWidth="1"/>
    <col min="3321" max="3321" width="8.125" style="41"/>
    <col min="3322" max="3322" width="3.625" style="41" customWidth="1"/>
    <col min="3323" max="3323" width="13.625" style="41" customWidth="1"/>
    <col min="3324" max="3324" width="14.875" style="41" customWidth="1"/>
    <col min="3325" max="3568" width="8.125" style="41"/>
    <col min="3569" max="3569" width="1" style="41" customWidth="1"/>
    <col min="3570" max="3570" width="4.125" style="41" customWidth="1"/>
    <col min="3571" max="3571" width="9.125" style="41" customWidth="1"/>
    <col min="3572" max="3572" width="8.125" style="41"/>
    <col min="3573" max="3573" width="4.875" style="41" customWidth="1"/>
    <col min="3574" max="3575" width="8.125" style="41"/>
    <col min="3576" max="3576" width="8.625" style="41" customWidth="1"/>
    <col min="3577" max="3577" width="8.125" style="41"/>
    <col min="3578" max="3578" width="3.625" style="41" customWidth="1"/>
    <col min="3579" max="3579" width="13.625" style="41" customWidth="1"/>
    <col min="3580" max="3580" width="14.875" style="41" customWidth="1"/>
    <col min="3581" max="3824" width="8.125" style="41"/>
    <col min="3825" max="3825" width="1" style="41" customWidth="1"/>
    <col min="3826" max="3826" width="4.125" style="41" customWidth="1"/>
    <col min="3827" max="3827" width="9.125" style="41" customWidth="1"/>
    <col min="3828" max="3828" width="8.125" style="41"/>
    <col min="3829" max="3829" width="4.875" style="41" customWidth="1"/>
    <col min="3830" max="3831" width="8.125" style="41"/>
    <col min="3832" max="3832" width="8.625" style="41" customWidth="1"/>
    <col min="3833" max="3833" width="8.125" style="41"/>
    <col min="3834" max="3834" width="3.625" style="41" customWidth="1"/>
    <col min="3835" max="3835" width="13.625" style="41" customWidth="1"/>
    <col min="3836" max="3836" width="14.875" style="41" customWidth="1"/>
    <col min="3837" max="4080" width="8.125" style="41"/>
    <col min="4081" max="4081" width="1" style="41" customWidth="1"/>
    <col min="4082" max="4082" width="4.125" style="41" customWidth="1"/>
    <col min="4083" max="4083" width="9.125" style="41" customWidth="1"/>
    <col min="4084" max="4084" width="8.125" style="41"/>
    <col min="4085" max="4085" width="4.875" style="41" customWidth="1"/>
    <col min="4086" max="4087" width="8.125" style="41"/>
    <col min="4088" max="4088" width="8.625" style="41" customWidth="1"/>
    <col min="4089" max="4089" width="8.125" style="41"/>
    <col min="4090" max="4090" width="3.625" style="41" customWidth="1"/>
    <col min="4091" max="4091" width="13.625" style="41" customWidth="1"/>
    <col min="4092" max="4092" width="14.875" style="41" customWidth="1"/>
    <col min="4093" max="4336" width="8.125" style="41"/>
    <col min="4337" max="4337" width="1" style="41" customWidth="1"/>
    <col min="4338" max="4338" width="4.125" style="41" customWidth="1"/>
    <col min="4339" max="4339" width="9.125" style="41" customWidth="1"/>
    <col min="4340" max="4340" width="8.125" style="41"/>
    <col min="4341" max="4341" width="4.875" style="41" customWidth="1"/>
    <col min="4342" max="4343" width="8.125" style="41"/>
    <col min="4344" max="4344" width="8.625" style="41" customWidth="1"/>
    <col min="4345" max="4345" width="8.125" style="41"/>
    <col min="4346" max="4346" width="3.625" style="41" customWidth="1"/>
    <col min="4347" max="4347" width="13.625" style="41" customWidth="1"/>
    <col min="4348" max="4348" width="14.875" style="41" customWidth="1"/>
    <col min="4349" max="4592" width="8.125" style="41"/>
    <col min="4593" max="4593" width="1" style="41" customWidth="1"/>
    <col min="4594" max="4594" width="4.125" style="41" customWidth="1"/>
    <col min="4595" max="4595" width="9.125" style="41" customWidth="1"/>
    <col min="4596" max="4596" width="8.125" style="41"/>
    <col min="4597" max="4597" width="4.875" style="41" customWidth="1"/>
    <col min="4598" max="4599" width="8.125" style="41"/>
    <col min="4600" max="4600" width="8.625" style="41" customWidth="1"/>
    <col min="4601" max="4601" width="8.125" style="41"/>
    <col min="4602" max="4602" width="3.625" style="41" customWidth="1"/>
    <col min="4603" max="4603" width="13.625" style="41" customWidth="1"/>
    <col min="4604" max="4604" width="14.875" style="41" customWidth="1"/>
    <col min="4605" max="4848" width="8.125" style="41"/>
    <col min="4849" max="4849" width="1" style="41" customWidth="1"/>
    <col min="4850" max="4850" width="4.125" style="41" customWidth="1"/>
    <col min="4851" max="4851" width="9.125" style="41" customWidth="1"/>
    <col min="4852" max="4852" width="8.125" style="41"/>
    <col min="4853" max="4853" width="4.875" style="41" customWidth="1"/>
    <col min="4854" max="4855" width="8.125" style="41"/>
    <col min="4856" max="4856" width="8.625" style="41" customWidth="1"/>
    <col min="4857" max="4857" width="8.125" style="41"/>
    <col min="4858" max="4858" width="3.625" style="41" customWidth="1"/>
    <col min="4859" max="4859" width="13.625" style="41" customWidth="1"/>
    <col min="4860" max="4860" width="14.875" style="41" customWidth="1"/>
    <col min="4861" max="5104" width="8.125" style="41"/>
    <col min="5105" max="5105" width="1" style="41" customWidth="1"/>
    <col min="5106" max="5106" width="4.125" style="41" customWidth="1"/>
    <col min="5107" max="5107" width="9.125" style="41" customWidth="1"/>
    <col min="5108" max="5108" width="8.125" style="41"/>
    <col min="5109" max="5109" width="4.875" style="41" customWidth="1"/>
    <col min="5110" max="5111" width="8.125" style="41"/>
    <col min="5112" max="5112" width="8.625" style="41" customWidth="1"/>
    <col min="5113" max="5113" width="8.125" style="41"/>
    <col min="5114" max="5114" width="3.625" style="41" customWidth="1"/>
    <col min="5115" max="5115" width="13.625" style="41" customWidth="1"/>
    <col min="5116" max="5116" width="14.875" style="41" customWidth="1"/>
    <col min="5117" max="5360" width="8.125" style="41"/>
    <col min="5361" max="5361" width="1" style="41" customWidth="1"/>
    <col min="5362" max="5362" width="4.125" style="41" customWidth="1"/>
    <col min="5363" max="5363" width="9.125" style="41" customWidth="1"/>
    <col min="5364" max="5364" width="8.125" style="41"/>
    <col min="5365" max="5365" width="4.875" style="41" customWidth="1"/>
    <col min="5366" max="5367" width="8.125" style="41"/>
    <col min="5368" max="5368" width="8.625" style="41" customWidth="1"/>
    <col min="5369" max="5369" width="8.125" style="41"/>
    <col min="5370" max="5370" width="3.625" style="41" customWidth="1"/>
    <col min="5371" max="5371" width="13.625" style="41" customWidth="1"/>
    <col min="5372" max="5372" width="14.875" style="41" customWidth="1"/>
    <col min="5373" max="5616" width="8.125" style="41"/>
    <col min="5617" max="5617" width="1" style="41" customWidth="1"/>
    <col min="5618" max="5618" width="4.125" style="41" customWidth="1"/>
    <col min="5619" max="5619" width="9.125" style="41" customWidth="1"/>
    <col min="5620" max="5620" width="8.125" style="41"/>
    <col min="5621" max="5621" width="4.875" style="41" customWidth="1"/>
    <col min="5622" max="5623" width="8.125" style="41"/>
    <col min="5624" max="5624" width="8.625" style="41" customWidth="1"/>
    <col min="5625" max="5625" width="8.125" style="41"/>
    <col min="5626" max="5626" width="3.625" style="41" customWidth="1"/>
    <col min="5627" max="5627" width="13.625" style="41" customWidth="1"/>
    <col min="5628" max="5628" width="14.875" style="41" customWidth="1"/>
    <col min="5629" max="5872" width="8.125" style="41"/>
    <col min="5873" max="5873" width="1" style="41" customWidth="1"/>
    <col min="5874" max="5874" width="4.125" style="41" customWidth="1"/>
    <col min="5875" max="5875" width="9.125" style="41" customWidth="1"/>
    <col min="5876" max="5876" width="8.125" style="41"/>
    <col min="5877" max="5877" width="4.875" style="41" customWidth="1"/>
    <col min="5878" max="5879" width="8.125" style="41"/>
    <col min="5880" max="5880" width="8.625" style="41" customWidth="1"/>
    <col min="5881" max="5881" width="8.125" style="41"/>
    <col min="5882" max="5882" width="3.625" style="41" customWidth="1"/>
    <col min="5883" max="5883" width="13.625" style="41" customWidth="1"/>
    <col min="5884" max="5884" width="14.875" style="41" customWidth="1"/>
    <col min="5885" max="6128" width="8.125" style="41"/>
    <col min="6129" max="6129" width="1" style="41" customWidth="1"/>
    <col min="6130" max="6130" width="4.125" style="41" customWidth="1"/>
    <col min="6131" max="6131" width="9.125" style="41" customWidth="1"/>
    <col min="6132" max="6132" width="8.125" style="41"/>
    <col min="6133" max="6133" width="4.875" style="41" customWidth="1"/>
    <col min="6134" max="6135" width="8.125" style="41"/>
    <col min="6136" max="6136" width="8.625" style="41" customWidth="1"/>
    <col min="6137" max="6137" width="8.125" style="41"/>
    <col min="6138" max="6138" width="3.625" style="41" customWidth="1"/>
    <col min="6139" max="6139" width="13.625" style="41" customWidth="1"/>
    <col min="6140" max="6140" width="14.875" style="41" customWidth="1"/>
    <col min="6141" max="6384" width="8.125" style="41"/>
    <col min="6385" max="6385" width="1" style="41" customWidth="1"/>
    <col min="6386" max="6386" width="4.125" style="41" customWidth="1"/>
    <col min="6387" max="6387" width="9.125" style="41" customWidth="1"/>
    <col min="6388" max="6388" width="8.125" style="41"/>
    <col min="6389" max="6389" width="4.875" style="41" customWidth="1"/>
    <col min="6390" max="6391" width="8.125" style="41"/>
    <col min="6392" max="6392" width="8.625" style="41" customWidth="1"/>
    <col min="6393" max="6393" width="8.125" style="41"/>
    <col min="6394" max="6394" width="3.625" style="41" customWidth="1"/>
    <col min="6395" max="6395" width="13.625" style="41" customWidth="1"/>
    <col min="6396" max="6396" width="14.875" style="41" customWidth="1"/>
    <col min="6397" max="6640" width="8.125" style="41"/>
    <col min="6641" max="6641" width="1" style="41" customWidth="1"/>
    <col min="6642" max="6642" width="4.125" style="41" customWidth="1"/>
    <col min="6643" max="6643" width="9.125" style="41" customWidth="1"/>
    <col min="6644" max="6644" width="8.125" style="41"/>
    <col min="6645" max="6645" width="4.875" style="41" customWidth="1"/>
    <col min="6646" max="6647" width="8.125" style="41"/>
    <col min="6648" max="6648" width="8.625" style="41" customWidth="1"/>
    <col min="6649" max="6649" width="8.125" style="41"/>
    <col min="6650" max="6650" width="3.625" style="41" customWidth="1"/>
    <col min="6651" max="6651" width="13.625" style="41" customWidth="1"/>
    <col min="6652" max="6652" width="14.875" style="41" customWidth="1"/>
    <col min="6653" max="6896" width="8.125" style="41"/>
    <col min="6897" max="6897" width="1" style="41" customWidth="1"/>
    <col min="6898" max="6898" width="4.125" style="41" customWidth="1"/>
    <col min="6899" max="6899" width="9.125" style="41" customWidth="1"/>
    <col min="6900" max="6900" width="8.125" style="41"/>
    <col min="6901" max="6901" width="4.875" style="41" customWidth="1"/>
    <col min="6902" max="6903" width="8.125" style="41"/>
    <col min="6904" max="6904" width="8.625" style="41" customWidth="1"/>
    <col min="6905" max="6905" width="8.125" style="41"/>
    <col min="6906" max="6906" width="3.625" style="41" customWidth="1"/>
    <col min="6907" max="6907" width="13.625" style="41" customWidth="1"/>
    <col min="6908" max="6908" width="14.875" style="41" customWidth="1"/>
    <col min="6909" max="7152" width="8.125" style="41"/>
    <col min="7153" max="7153" width="1" style="41" customWidth="1"/>
    <col min="7154" max="7154" width="4.125" style="41" customWidth="1"/>
    <col min="7155" max="7155" width="9.125" style="41" customWidth="1"/>
    <col min="7156" max="7156" width="8.125" style="41"/>
    <col min="7157" max="7157" width="4.875" style="41" customWidth="1"/>
    <col min="7158" max="7159" width="8.125" style="41"/>
    <col min="7160" max="7160" width="8.625" style="41" customWidth="1"/>
    <col min="7161" max="7161" width="8.125" style="41"/>
    <col min="7162" max="7162" width="3.625" style="41" customWidth="1"/>
    <col min="7163" max="7163" width="13.625" style="41" customWidth="1"/>
    <col min="7164" max="7164" width="14.875" style="41" customWidth="1"/>
    <col min="7165" max="7408" width="8.125" style="41"/>
    <col min="7409" max="7409" width="1" style="41" customWidth="1"/>
    <col min="7410" max="7410" width="4.125" style="41" customWidth="1"/>
    <col min="7411" max="7411" width="9.125" style="41" customWidth="1"/>
    <col min="7412" max="7412" width="8.125" style="41"/>
    <col min="7413" max="7413" width="4.875" style="41" customWidth="1"/>
    <col min="7414" max="7415" width="8.125" style="41"/>
    <col min="7416" max="7416" width="8.625" style="41" customWidth="1"/>
    <col min="7417" max="7417" width="8.125" style="41"/>
    <col min="7418" max="7418" width="3.625" style="41" customWidth="1"/>
    <col min="7419" max="7419" width="13.625" style="41" customWidth="1"/>
    <col min="7420" max="7420" width="14.875" style="41" customWidth="1"/>
    <col min="7421" max="7664" width="8.125" style="41"/>
    <col min="7665" max="7665" width="1" style="41" customWidth="1"/>
    <col min="7666" max="7666" width="4.125" style="41" customWidth="1"/>
    <col min="7667" max="7667" width="9.125" style="41" customWidth="1"/>
    <col min="7668" max="7668" width="8.125" style="41"/>
    <col min="7669" max="7669" width="4.875" style="41" customWidth="1"/>
    <col min="7670" max="7671" width="8.125" style="41"/>
    <col min="7672" max="7672" width="8.625" style="41" customWidth="1"/>
    <col min="7673" max="7673" width="8.125" style="41"/>
    <col min="7674" max="7674" width="3.625" style="41" customWidth="1"/>
    <col min="7675" max="7675" width="13.625" style="41" customWidth="1"/>
    <col min="7676" max="7676" width="14.875" style="41" customWidth="1"/>
    <col min="7677" max="7920" width="8.125" style="41"/>
    <col min="7921" max="7921" width="1" style="41" customWidth="1"/>
    <col min="7922" max="7922" width="4.125" style="41" customWidth="1"/>
    <col min="7923" max="7923" width="9.125" style="41" customWidth="1"/>
    <col min="7924" max="7924" width="8.125" style="41"/>
    <col min="7925" max="7925" width="4.875" style="41" customWidth="1"/>
    <col min="7926" max="7927" width="8.125" style="41"/>
    <col min="7928" max="7928" width="8.625" style="41" customWidth="1"/>
    <col min="7929" max="7929" width="8.125" style="41"/>
    <col min="7930" max="7930" width="3.625" style="41" customWidth="1"/>
    <col min="7931" max="7931" width="13.625" style="41" customWidth="1"/>
    <col min="7932" max="7932" width="14.875" style="41" customWidth="1"/>
    <col min="7933" max="8176" width="8.125" style="41"/>
    <col min="8177" max="8177" width="1" style="41" customWidth="1"/>
    <col min="8178" max="8178" width="4.125" style="41" customWidth="1"/>
    <col min="8179" max="8179" width="9.125" style="41" customWidth="1"/>
    <col min="8180" max="8180" width="8.125" style="41"/>
    <col min="8181" max="8181" width="4.875" style="41" customWidth="1"/>
    <col min="8182" max="8183" width="8.125" style="41"/>
    <col min="8184" max="8184" width="8.625" style="41" customWidth="1"/>
    <col min="8185" max="8185" width="8.125" style="41"/>
    <col min="8186" max="8186" width="3.625" style="41" customWidth="1"/>
    <col min="8187" max="8187" width="13.625" style="41" customWidth="1"/>
    <col min="8188" max="8188" width="14.875" style="41" customWidth="1"/>
    <col min="8189" max="8432" width="8.125" style="41"/>
    <col min="8433" max="8433" width="1" style="41" customWidth="1"/>
    <col min="8434" max="8434" width="4.125" style="41" customWidth="1"/>
    <col min="8435" max="8435" width="9.125" style="41" customWidth="1"/>
    <col min="8436" max="8436" width="8.125" style="41"/>
    <col min="8437" max="8437" width="4.875" style="41" customWidth="1"/>
    <col min="8438" max="8439" width="8.125" style="41"/>
    <col min="8440" max="8440" width="8.625" style="41" customWidth="1"/>
    <col min="8441" max="8441" width="8.125" style="41"/>
    <col min="8442" max="8442" width="3.625" style="41" customWidth="1"/>
    <col min="8443" max="8443" width="13.625" style="41" customWidth="1"/>
    <col min="8444" max="8444" width="14.875" style="41" customWidth="1"/>
    <col min="8445" max="8688" width="8.125" style="41"/>
    <col min="8689" max="8689" width="1" style="41" customWidth="1"/>
    <col min="8690" max="8690" width="4.125" style="41" customWidth="1"/>
    <col min="8691" max="8691" width="9.125" style="41" customWidth="1"/>
    <col min="8692" max="8692" width="8.125" style="41"/>
    <col min="8693" max="8693" width="4.875" style="41" customWidth="1"/>
    <col min="8694" max="8695" width="8.125" style="41"/>
    <col min="8696" max="8696" width="8.625" style="41" customWidth="1"/>
    <col min="8697" max="8697" width="8.125" style="41"/>
    <col min="8698" max="8698" width="3.625" style="41" customWidth="1"/>
    <col min="8699" max="8699" width="13.625" style="41" customWidth="1"/>
    <col min="8700" max="8700" width="14.875" style="41" customWidth="1"/>
    <col min="8701" max="8944" width="8.125" style="41"/>
    <col min="8945" max="8945" width="1" style="41" customWidth="1"/>
    <col min="8946" max="8946" width="4.125" style="41" customWidth="1"/>
    <col min="8947" max="8947" width="9.125" style="41" customWidth="1"/>
    <col min="8948" max="8948" width="8.125" style="41"/>
    <col min="8949" max="8949" width="4.875" style="41" customWidth="1"/>
    <col min="8950" max="8951" width="8.125" style="41"/>
    <col min="8952" max="8952" width="8.625" style="41" customWidth="1"/>
    <col min="8953" max="8953" width="8.125" style="41"/>
    <col min="8954" max="8954" width="3.625" style="41" customWidth="1"/>
    <col min="8955" max="8955" width="13.625" style="41" customWidth="1"/>
    <col min="8956" max="8956" width="14.875" style="41" customWidth="1"/>
    <col min="8957" max="9200" width="8.125" style="41"/>
    <col min="9201" max="9201" width="1" style="41" customWidth="1"/>
    <col min="9202" max="9202" width="4.125" style="41" customWidth="1"/>
    <col min="9203" max="9203" width="9.125" style="41" customWidth="1"/>
    <col min="9204" max="9204" width="8.125" style="41"/>
    <col min="9205" max="9205" width="4.875" style="41" customWidth="1"/>
    <col min="9206" max="9207" width="8.125" style="41"/>
    <col min="9208" max="9208" width="8.625" style="41" customWidth="1"/>
    <col min="9209" max="9209" width="8.125" style="41"/>
    <col min="9210" max="9210" width="3.625" style="41" customWidth="1"/>
    <col min="9211" max="9211" width="13.625" style="41" customWidth="1"/>
    <col min="9212" max="9212" width="14.875" style="41" customWidth="1"/>
    <col min="9213" max="9456" width="8.125" style="41"/>
    <col min="9457" max="9457" width="1" style="41" customWidth="1"/>
    <col min="9458" max="9458" width="4.125" style="41" customWidth="1"/>
    <col min="9459" max="9459" width="9.125" style="41" customWidth="1"/>
    <col min="9460" max="9460" width="8.125" style="41"/>
    <col min="9461" max="9461" width="4.875" style="41" customWidth="1"/>
    <col min="9462" max="9463" width="8.125" style="41"/>
    <col min="9464" max="9464" width="8.625" style="41" customWidth="1"/>
    <col min="9465" max="9465" width="8.125" style="41"/>
    <col min="9466" max="9466" width="3.625" style="41" customWidth="1"/>
    <col min="9467" max="9467" width="13.625" style="41" customWidth="1"/>
    <col min="9468" max="9468" width="14.875" style="41" customWidth="1"/>
    <col min="9469" max="9712" width="8.125" style="41"/>
    <col min="9713" max="9713" width="1" style="41" customWidth="1"/>
    <col min="9714" max="9714" width="4.125" style="41" customWidth="1"/>
    <col min="9715" max="9715" width="9.125" style="41" customWidth="1"/>
    <col min="9716" max="9716" width="8.125" style="41"/>
    <col min="9717" max="9717" width="4.875" style="41" customWidth="1"/>
    <col min="9718" max="9719" width="8.125" style="41"/>
    <col min="9720" max="9720" width="8.625" style="41" customWidth="1"/>
    <col min="9721" max="9721" width="8.125" style="41"/>
    <col min="9722" max="9722" width="3.625" style="41" customWidth="1"/>
    <col min="9723" max="9723" width="13.625" style="41" customWidth="1"/>
    <col min="9724" max="9724" width="14.875" style="41" customWidth="1"/>
    <col min="9725" max="9968" width="8.125" style="41"/>
    <col min="9969" max="9969" width="1" style="41" customWidth="1"/>
    <col min="9970" max="9970" width="4.125" style="41" customWidth="1"/>
    <col min="9971" max="9971" width="9.125" style="41" customWidth="1"/>
    <col min="9972" max="9972" width="8.125" style="41"/>
    <col min="9973" max="9973" width="4.875" style="41" customWidth="1"/>
    <col min="9974" max="9975" width="8.125" style="41"/>
    <col min="9976" max="9976" width="8.625" style="41" customWidth="1"/>
    <col min="9977" max="9977" width="8.125" style="41"/>
    <col min="9978" max="9978" width="3.625" style="41" customWidth="1"/>
    <col min="9979" max="9979" width="13.625" style="41" customWidth="1"/>
    <col min="9980" max="9980" width="14.875" style="41" customWidth="1"/>
    <col min="9981" max="10224" width="8.125" style="41"/>
    <col min="10225" max="10225" width="1" style="41" customWidth="1"/>
    <col min="10226" max="10226" width="4.125" style="41" customWidth="1"/>
    <col min="10227" max="10227" width="9.125" style="41" customWidth="1"/>
    <col min="10228" max="10228" width="8.125" style="41"/>
    <col min="10229" max="10229" width="4.875" style="41" customWidth="1"/>
    <col min="10230" max="10231" width="8.125" style="41"/>
    <col min="10232" max="10232" width="8.625" style="41" customWidth="1"/>
    <col min="10233" max="10233" width="8.125" style="41"/>
    <col min="10234" max="10234" width="3.625" style="41" customWidth="1"/>
    <col min="10235" max="10235" width="13.625" style="41" customWidth="1"/>
    <col min="10236" max="10236" width="14.875" style="41" customWidth="1"/>
    <col min="10237" max="10480" width="8.125" style="41"/>
    <col min="10481" max="10481" width="1" style="41" customWidth="1"/>
    <col min="10482" max="10482" width="4.125" style="41" customWidth="1"/>
    <col min="10483" max="10483" width="9.125" style="41" customWidth="1"/>
    <col min="10484" max="10484" width="8.125" style="41"/>
    <col min="10485" max="10485" width="4.875" style="41" customWidth="1"/>
    <col min="10486" max="10487" width="8.125" style="41"/>
    <col min="10488" max="10488" width="8.625" style="41" customWidth="1"/>
    <col min="10489" max="10489" width="8.125" style="41"/>
    <col min="10490" max="10490" width="3.625" style="41" customWidth="1"/>
    <col min="10491" max="10491" width="13.625" style="41" customWidth="1"/>
    <col min="10492" max="10492" width="14.875" style="41" customWidth="1"/>
    <col min="10493" max="10736" width="8.125" style="41"/>
    <col min="10737" max="10737" width="1" style="41" customWidth="1"/>
    <col min="10738" max="10738" width="4.125" style="41" customWidth="1"/>
    <col min="10739" max="10739" width="9.125" style="41" customWidth="1"/>
    <col min="10740" max="10740" width="8.125" style="41"/>
    <col min="10741" max="10741" width="4.875" style="41" customWidth="1"/>
    <col min="10742" max="10743" width="8.125" style="41"/>
    <col min="10744" max="10744" width="8.625" style="41" customWidth="1"/>
    <col min="10745" max="10745" width="8.125" style="41"/>
    <col min="10746" max="10746" width="3.625" style="41" customWidth="1"/>
    <col min="10747" max="10747" width="13.625" style="41" customWidth="1"/>
    <col min="10748" max="10748" width="14.875" style="41" customWidth="1"/>
    <col min="10749" max="10992" width="8.125" style="41"/>
    <col min="10993" max="10993" width="1" style="41" customWidth="1"/>
    <col min="10994" max="10994" width="4.125" style="41" customWidth="1"/>
    <col min="10995" max="10995" width="9.125" style="41" customWidth="1"/>
    <col min="10996" max="10996" width="8.125" style="41"/>
    <col min="10997" max="10997" width="4.875" style="41" customWidth="1"/>
    <col min="10998" max="10999" width="8.125" style="41"/>
    <col min="11000" max="11000" width="8.625" style="41" customWidth="1"/>
    <col min="11001" max="11001" width="8.125" style="41"/>
    <col min="11002" max="11002" width="3.625" style="41" customWidth="1"/>
    <col min="11003" max="11003" width="13.625" style="41" customWidth="1"/>
    <col min="11004" max="11004" width="14.875" style="41" customWidth="1"/>
    <col min="11005" max="11248" width="8.125" style="41"/>
    <col min="11249" max="11249" width="1" style="41" customWidth="1"/>
    <col min="11250" max="11250" width="4.125" style="41" customWidth="1"/>
    <col min="11251" max="11251" width="9.125" style="41" customWidth="1"/>
    <col min="11252" max="11252" width="8.125" style="41"/>
    <col min="11253" max="11253" width="4.875" style="41" customWidth="1"/>
    <col min="11254" max="11255" width="8.125" style="41"/>
    <col min="11256" max="11256" width="8.625" style="41" customWidth="1"/>
    <col min="11257" max="11257" width="8.125" style="41"/>
    <col min="11258" max="11258" width="3.625" style="41" customWidth="1"/>
    <col min="11259" max="11259" width="13.625" style="41" customWidth="1"/>
    <col min="11260" max="11260" width="14.875" style="41" customWidth="1"/>
    <col min="11261" max="11504" width="8.125" style="41"/>
    <col min="11505" max="11505" width="1" style="41" customWidth="1"/>
    <col min="11506" max="11506" width="4.125" style="41" customWidth="1"/>
    <col min="11507" max="11507" width="9.125" style="41" customWidth="1"/>
    <col min="11508" max="11508" width="8.125" style="41"/>
    <col min="11509" max="11509" width="4.875" style="41" customWidth="1"/>
    <col min="11510" max="11511" width="8.125" style="41"/>
    <col min="11512" max="11512" width="8.625" style="41" customWidth="1"/>
    <col min="11513" max="11513" width="8.125" style="41"/>
    <col min="11514" max="11514" width="3.625" style="41" customWidth="1"/>
    <col min="11515" max="11515" width="13.625" style="41" customWidth="1"/>
    <col min="11516" max="11516" width="14.875" style="41" customWidth="1"/>
    <col min="11517" max="11760" width="8.125" style="41"/>
    <col min="11761" max="11761" width="1" style="41" customWidth="1"/>
    <col min="11762" max="11762" width="4.125" style="41" customWidth="1"/>
    <col min="11763" max="11763" width="9.125" style="41" customWidth="1"/>
    <col min="11764" max="11764" width="8.125" style="41"/>
    <col min="11765" max="11765" width="4.875" style="41" customWidth="1"/>
    <col min="11766" max="11767" width="8.125" style="41"/>
    <col min="11768" max="11768" width="8.625" style="41" customWidth="1"/>
    <col min="11769" max="11769" width="8.125" style="41"/>
    <col min="11770" max="11770" width="3.625" style="41" customWidth="1"/>
    <col min="11771" max="11771" width="13.625" style="41" customWidth="1"/>
    <col min="11772" max="11772" width="14.875" style="41" customWidth="1"/>
    <col min="11773" max="12016" width="8.125" style="41"/>
    <col min="12017" max="12017" width="1" style="41" customWidth="1"/>
    <col min="12018" max="12018" width="4.125" style="41" customWidth="1"/>
    <col min="12019" max="12019" width="9.125" style="41" customWidth="1"/>
    <col min="12020" max="12020" width="8.125" style="41"/>
    <col min="12021" max="12021" width="4.875" style="41" customWidth="1"/>
    <col min="12022" max="12023" width="8.125" style="41"/>
    <col min="12024" max="12024" width="8.625" style="41" customWidth="1"/>
    <col min="12025" max="12025" width="8.125" style="41"/>
    <col min="12026" max="12026" width="3.625" style="41" customWidth="1"/>
    <col min="12027" max="12027" width="13.625" style="41" customWidth="1"/>
    <col min="12028" max="12028" width="14.875" style="41" customWidth="1"/>
    <col min="12029" max="12272" width="8.125" style="41"/>
    <col min="12273" max="12273" width="1" style="41" customWidth="1"/>
    <col min="12274" max="12274" width="4.125" style="41" customWidth="1"/>
    <col min="12275" max="12275" width="9.125" style="41" customWidth="1"/>
    <col min="12276" max="12276" width="8.125" style="41"/>
    <col min="12277" max="12277" width="4.875" style="41" customWidth="1"/>
    <col min="12278" max="12279" width="8.125" style="41"/>
    <col min="12280" max="12280" width="8.625" style="41" customWidth="1"/>
    <col min="12281" max="12281" width="8.125" style="41"/>
    <col min="12282" max="12282" width="3.625" style="41" customWidth="1"/>
    <col min="12283" max="12283" width="13.625" style="41" customWidth="1"/>
    <col min="12284" max="12284" width="14.875" style="41" customWidth="1"/>
    <col min="12285" max="12528" width="8.125" style="41"/>
    <col min="12529" max="12529" width="1" style="41" customWidth="1"/>
    <col min="12530" max="12530" width="4.125" style="41" customWidth="1"/>
    <col min="12531" max="12531" width="9.125" style="41" customWidth="1"/>
    <col min="12532" max="12532" width="8.125" style="41"/>
    <col min="12533" max="12533" width="4.875" style="41" customWidth="1"/>
    <col min="12534" max="12535" width="8.125" style="41"/>
    <col min="12536" max="12536" width="8.625" style="41" customWidth="1"/>
    <col min="12537" max="12537" width="8.125" style="41"/>
    <col min="12538" max="12538" width="3.625" style="41" customWidth="1"/>
    <col min="12539" max="12539" width="13.625" style="41" customWidth="1"/>
    <col min="12540" max="12540" width="14.875" style="41" customWidth="1"/>
    <col min="12541" max="12784" width="8.125" style="41"/>
    <col min="12785" max="12785" width="1" style="41" customWidth="1"/>
    <col min="12786" max="12786" width="4.125" style="41" customWidth="1"/>
    <col min="12787" max="12787" width="9.125" style="41" customWidth="1"/>
    <col min="12788" max="12788" width="8.125" style="41"/>
    <col min="12789" max="12789" width="4.875" style="41" customWidth="1"/>
    <col min="12790" max="12791" width="8.125" style="41"/>
    <col min="12792" max="12792" width="8.625" style="41" customWidth="1"/>
    <col min="12793" max="12793" width="8.125" style="41"/>
    <col min="12794" max="12794" width="3.625" style="41" customWidth="1"/>
    <col min="12795" max="12795" width="13.625" style="41" customWidth="1"/>
    <col min="12796" max="12796" width="14.875" style="41" customWidth="1"/>
    <col min="12797" max="13040" width="8.125" style="41"/>
    <col min="13041" max="13041" width="1" style="41" customWidth="1"/>
    <col min="13042" max="13042" width="4.125" style="41" customWidth="1"/>
    <col min="13043" max="13043" width="9.125" style="41" customWidth="1"/>
    <col min="13044" max="13044" width="8.125" style="41"/>
    <col min="13045" max="13045" width="4.875" style="41" customWidth="1"/>
    <col min="13046" max="13047" width="8.125" style="41"/>
    <col min="13048" max="13048" width="8.625" style="41" customWidth="1"/>
    <col min="13049" max="13049" width="8.125" style="41"/>
    <col min="13050" max="13050" width="3.625" style="41" customWidth="1"/>
    <col min="13051" max="13051" width="13.625" style="41" customWidth="1"/>
    <col min="13052" max="13052" width="14.875" style="41" customWidth="1"/>
    <col min="13053" max="13296" width="8.125" style="41"/>
    <col min="13297" max="13297" width="1" style="41" customWidth="1"/>
    <col min="13298" max="13298" width="4.125" style="41" customWidth="1"/>
    <col min="13299" max="13299" width="9.125" style="41" customWidth="1"/>
    <col min="13300" max="13300" width="8.125" style="41"/>
    <col min="13301" max="13301" width="4.875" style="41" customWidth="1"/>
    <col min="13302" max="13303" width="8.125" style="41"/>
    <col min="13304" max="13304" width="8.625" style="41" customWidth="1"/>
    <col min="13305" max="13305" width="8.125" style="41"/>
    <col min="13306" max="13306" width="3.625" style="41" customWidth="1"/>
    <col min="13307" max="13307" width="13.625" style="41" customWidth="1"/>
    <col min="13308" max="13308" width="14.875" style="41" customWidth="1"/>
    <col min="13309" max="13552" width="8.125" style="41"/>
    <col min="13553" max="13553" width="1" style="41" customWidth="1"/>
    <col min="13554" max="13554" width="4.125" style="41" customWidth="1"/>
    <col min="13555" max="13555" width="9.125" style="41" customWidth="1"/>
    <col min="13556" max="13556" width="8.125" style="41"/>
    <col min="13557" max="13557" width="4.875" style="41" customWidth="1"/>
    <col min="13558" max="13559" width="8.125" style="41"/>
    <col min="13560" max="13560" width="8.625" style="41" customWidth="1"/>
    <col min="13561" max="13561" width="8.125" style="41"/>
    <col min="13562" max="13562" width="3.625" style="41" customWidth="1"/>
    <col min="13563" max="13563" width="13.625" style="41" customWidth="1"/>
    <col min="13564" max="13564" width="14.875" style="41" customWidth="1"/>
    <col min="13565" max="13808" width="8.125" style="41"/>
    <col min="13809" max="13809" width="1" style="41" customWidth="1"/>
    <col min="13810" max="13810" width="4.125" style="41" customWidth="1"/>
    <col min="13811" max="13811" width="9.125" style="41" customWidth="1"/>
    <col min="13812" max="13812" width="8.125" style="41"/>
    <col min="13813" max="13813" width="4.875" style="41" customWidth="1"/>
    <col min="13814" max="13815" width="8.125" style="41"/>
    <col min="13816" max="13816" width="8.625" style="41" customWidth="1"/>
    <col min="13817" max="13817" width="8.125" style="41"/>
    <col min="13818" max="13818" width="3.625" style="41" customWidth="1"/>
    <col min="13819" max="13819" width="13.625" style="41" customWidth="1"/>
    <col min="13820" max="13820" width="14.875" style="41" customWidth="1"/>
    <col min="13821" max="14064" width="8.125" style="41"/>
    <col min="14065" max="14065" width="1" style="41" customWidth="1"/>
    <col min="14066" max="14066" width="4.125" style="41" customWidth="1"/>
    <col min="14067" max="14067" width="9.125" style="41" customWidth="1"/>
    <col min="14068" max="14068" width="8.125" style="41"/>
    <col min="14069" max="14069" width="4.875" style="41" customWidth="1"/>
    <col min="14070" max="14071" width="8.125" style="41"/>
    <col min="14072" max="14072" width="8.625" style="41" customWidth="1"/>
    <col min="14073" max="14073" width="8.125" style="41"/>
    <col min="14074" max="14074" width="3.625" style="41" customWidth="1"/>
    <col min="14075" max="14075" width="13.625" style="41" customWidth="1"/>
    <col min="14076" max="14076" width="14.875" style="41" customWidth="1"/>
    <col min="14077" max="14320" width="8.125" style="41"/>
    <col min="14321" max="14321" width="1" style="41" customWidth="1"/>
    <col min="14322" max="14322" width="4.125" style="41" customWidth="1"/>
    <col min="14323" max="14323" width="9.125" style="41" customWidth="1"/>
    <col min="14324" max="14324" width="8.125" style="41"/>
    <col min="14325" max="14325" width="4.875" style="41" customWidth="1"/>
    <col min="14326" max="14327" width="8.125" style="41"/>
    <col min="14328" max="14328" width="8.625" style="41" customWidth="1"/>
    <col min="14329" max="14329" width="8.125" style="41"/>
    <col min="14330" max="14330" width="3.625" style="41" customWidth="1"/>
    <col min="14331" max="14331" width="13.625" style="41" customWidth="1"/>
    <col min="14332" max="14332" width="14.875" style="41" customWidth="1"/>
    <col min="14333" max="14576" width="8.125" style="41"/>
    <col min="14577" max="14577" width="1" style="41" customWidth="1"/>
    <col min="14578" max="14578" width="4.125" style="41" customWidth="1"/>
    <col min="14579" max="14579" width="9.125" style="41" customWidth="1"/>
    <col min="14580" max="14580" width="8.125" style="41"/>
    <col min="14581" max="14581" width="4.875" style="41" customWidth="1"/>
    <col min="14582" max="14583" width="8.125" style="41"/>
    <col min="14584" max="14584" width="8.625" style="41" customWidth="1"/>
    <col min="14585" max="14585" width="8.125" style="41"/>
    <col min="14586" max="14586" width="3.625" style="41" customWidth="1"/>
    <col min="14587" max="14587" width="13.625" style="41" customWidth="1"/>
    <col min="14588" max="14588" width="14.875" style="41" customWidth="1"/>
    <col min="14589" max="14832" width="8.125" style="41"/>
    <col min="14833" max="14833" width="1" style="41" customWidth="1"/>
    <col min="14834" max="14834" width="4.125" style="41" customWidth="1"/>
    <col min="14835" max="14835" width="9.125" style="41" customWidth="1"/>
    <col min="14836" max="14836" width="8.125" style="41"/>
    <col min="14837" max="14837" width="4.875" style="41" customWidth="1"/>
    <col min="14838" max="14839" width="8.125" style="41"/>
    <col min="14840" max="14840" width="8.625" style="41" customWidth="1"/>
    <col min="14841" max="14841" width="8.125" style="41"/>
    <col min="14842" max="14842" width="3.625" style="41" customWidth="1"/>
    <col min="14843" max="14843" width="13.625" style="41" customWidth="1"/>
    <col min="14844" max="14844" width="14.875" style="41" customWidth="1"/>
    <col min="14845" max="15088" width="8.125" style="41"/>
    <col min="15089" max="15089" width="1" style="41" customWidth="1"/>
    <col min="15090" max="15090" width="4.125" style="41" customWidth="1"/>
    <col min="15091" max="15091" width="9.125" style="41" customWidth="1"/>
    <col min="15092" max="15092" width="8.125" style="41"/>
    <col min="15093" max="15093" width="4.875" style="41" customWidth="1"/>
    <col min="15094" max="15095" width="8.125" style="41"/>
    <col min="15096" max="15096" width="8.625" style="41" customWidth="1"/>
    <col min="15097" max="15097" width="8.125" style="41"/>
    <col min="15098" max="15098" width="3.625" style="41" customWidth="1"/>
    <col min="15099" max="15099" width="13.625" style="41" customWidth="1"/>
    <col min="15100" max="15100" width="14.875" style="41" customWidth="1"/>
    <col min="15101" max="15344" width="8.125" style="41"/>
    <col min="15345" max="15345" width="1" style="41" customWidth="1"/>
    <col min="15346" max="15346" width="4.125" style="41" customWidth="1"/>
    <col min="15347" max="15347" width="9.125" style="41" customWidth="1"/>
    <col min="15348" max="15348" width="8.125" style="41"/>
    <col min="15349" max="15349" width="4.875" style="41" customWidth="1"/>
    <col min="15350" max="15351" width="8.125" style="41"/>
    <col min="15352" max="15352" width="8.625" style="41" customWidth="1"/>
    <col min="15353" max="15353" width="8.125" style="41"/>
    <col min="15354" max="15354" width="3.625" style="41" customWidth="1"/>
    <col min="15355" max="15355" width="13.625" style="41" customWidth="1"/>
    <col min="15356" max="15356" width="14.875" style="41" customWidth="1"/>
    <col min="15357" max="15600" width="8.125" style="41"/>
    <col min="15601" max="15601" width="1" style="41" customWidth="1"/>
    <col min="15602" max="15602" width="4.125" style="41" customWidth="1"/>
    <col min="15603" max="15603" width="9.125" style="41" customWidth="1"/>
    <col min="15604" max="15604" width="8.125" style="41"/>
    <col min="15605" max="15605" width="4.875" style="41" customWidth="1"/>
    <col min="15606" max="15607" width="8.125" style="41"/>
    <col min="15608" max="15608" width="8.625" style="41" customWidth="1"/>
    <col min="15609" max="15609" width="8.125" style="41"/>
    <col min="15610" max="15610" width="3.625" style="41" customWidth="1"/>
    <col min="15611" max="15611" width="13.625" style="41" customWidth="1"/>
    <col min="15612" max="15612" width="14.875" style="41" customWidth="1"/>
    <col min="15613" max="15856" width="8.125" style="41"/>
    <col min="15857" max="15857" width="1" style="41" customWidth="1"/>
    <col min="15858" max="15858" width="4.125" style="41" customWidth="1"/>
    <col min="15859" max="15859" width="9.125" style="41" customWidth="1"/>
    <col min="15860" max="15860" width="8.125" style="41"/>
    <col min="15861" max="15861" width="4.875" style="41" customWidth="1"/>
    <col min="15862" max="15863" width="8.125" style="41"/>
    <col min="15864" max="15864" width="8.625" style="41" customWidth="1"/>
    <col min="15865" max="15865" width="8.125" style="41"/>
    <col min="15866" max="15866" width="3.625" style="41" customWidth="1"/>
    <col min="15867" max="15867" width="13.625" style="41" customWidth="1"/>
    <col min="15868" max="15868" width="14.875" style="41" customWidth="1"/>
    <col min="15869" max="16112" width="8.125" style="41"/>
    <col min="16113" max="16113" width="1" style="41" customWidth="1"/>
    <col min="16114" max="16114" width="4.125" style="41" customWidth="1"/>
    <col min="16115" max="16115" width="9.125" style="41" customWidth="1"/>
    <col min="16116" max="16116" width="8.125" style="41"/>
    <col min="16117" max="16117" width="4.875" style="41" customWidth="1"/>
    <col min="16118" max="16119" width="8.125" style="41"/>
    <col min="16120" max="16120" width="8.625" style="41" customWidth="1"/>
    <col min="16121" max="16121" width="8.125" style="41"/>
    <col min="16122" max="16122" width="3.625" style="41" customWidth="1"/>
    <col min="16123" max="16123" width="13.625" style="41" customWidth="1"/>
    <col min="16124" max="16124" width="14.875" style="41" customWidth="1"/>
    <col min="16125" max="16384" width="8.125" style="41"/>
  </cols>
  <sheetData>
    <row r="1" spans="2:12" ht="14.1" customHeight="1" x14ac:dyDescent="0.4">
      <c r="B1" s="362" t="s">
        <v>46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</row>
    <row r="2" spans="2:12" ht="14.1" customHeight="1" x14ac:dyDescent="0.4"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</row>
    <row r="3" spans="2:12" ht="14.1" customHeight="1" x14ac:dyDescent="0.4">
      <c r="B3" s="363" t="s">
        <v>47</v>
      </c>
      <c r="C3" s="363"/>
      <c r="D3" s="363"/>
      <c r="E3" s="363"/>
      <c r="F3" s="363"/>
      <c r="G3" s="363"/>
      <c r="H3" s="363"/>
      <c r="I3" s="363"/>
      <c r="J3" s="363"/>
      <c r="K3" s="363"/>
      <c r="L3" s="363"/>
    </row>
    <row r="4" spans="2:12" ht="14.1" customHeight="1" x14ac:dyDescent="0.4"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2:12" ht="14.1" customHeight="1" x14ac:dyDescent="0.4">
      <c r="B5" s="42" t="s">
        <v>48</v>
      </c>
      <c r="C5" s="43" t="s">
        <v>49</v>
      </c>
      <c r="D5" s="361" t="s">
        <v>50</v>
      </c>
      <c r="E5" s="361"/>
      <c r="F5" s="361"/>
      <c r="G5" s="361"/>
      <c r="H5" s="361"/>
      <c r="I5" s="361"/>
      <c r="J5" s="361"/>
      <c r="K5" s="361"/>
      <c r="L5" s="361"/>
    </row>
    <row r="6" spans="2:12" ht="14.1" customHeight="1" x14ac:dyDescent="0.4">
      <c r="B6" s="42" t="s">
        <v>51</v>
      </c>
      <c r="C6" s="43" t="s">
        <v>52</v>
      </c>
      <c r="D6" s="361" t="s">
        <v>53</v>
      </c>
      <c r="E6" s="361"/>
      <c r="F6" s="361"/>
      <c r="G6" s="361"/>
      <c r="H6" s="361"/>
      <c r="I6" s="361"/>
      <c r="J6" s="361"/>
      <c r="K6" s="361"/>
      <c r="L6" s="361"/>
    </row>
    <row r="7" spans="2:12" ht="14.1" customHeight="1" x14ac:dyDescent="0.4">
      <c r="B7" s="42" t="s">
        <v>54</v>
      </c>
      <c r="C7" s="43" t="s">
        <v>55</v>
      </c>
      <c r="D7" s="361" t="s">
        <v>56</v>
      </c>
      <c r="E7" s="361"/>
      <c r="F7" s="361"/>
      <c r="G7" s="361"/>
      <c r="H7" s="361"/>
      <c r="I7" s="361"/>
      <c r="J7" s="361"/>
      <c r="K7" s="361"/>
      <c r="L7" s="361"/>
    </row>
    <row r="8" spans="2:12" ht="14.1" customHeight="1" x14ac:dyDescent="0.4">
      <c r="B8" s="42"/>
      <c r="C8" s="43"/>
      <c r="D8" s="361" t="s">
        <v>57</v>
      </c>
      <c r="E8" s="361"/>
      <c r="F8" s="361"/>
      <c r="G8" s="361"/>
      <c r="H8" s="361"/>
      <c r="I8" s="361"/>
      <c r="J8" s="361"/>
      <c r="K8" s="361"/>
      <c r="L8" s="361"/>
    </row>
    <row r="9" spans="2:12" ht="14.1" customHeight="1" x14ac:dyDescent="0.4">
      <c r="B9" s="42"/>
      <c r="C9" s="43"/>
      <c r="D9" s="365" t="s">
        <v>58</v>
      </c>
      <c r="E9" s="365"/>
      <c r="F9" s="365"/>
      <c r="G9" s="365"/>
      <c r="H9" s="365"/>
      <c r="I9" s="365"/>
      <c r="J9" s="365"/>
      <c r="K9" s="365"/>
      <c r="L9" s="365"/>
    </row>
    <row r="10" spans="2:12" ht="14.1" customHeight="1" x14ac:dyDescent="0.4">
      <c r="B10" s="42" t="s">
        <v>59</v>
      </c>
      <c r="C10" s="43" t="s">
        <v>60</v>
      </c>
      <c r="D10" s="361" t="s">
        <v>61</v>
      </c>
      <c r="E10" s="361"/>
      <c r="F10" s="361"/>
      <c r="G10" s="361"/>
      <c r="H10" s="361"/>
      <c r="I10" s="361"/>
      <c r="J10" s="361"/>
      <c r="K10" s="361"/>
      <c r="L10" s="361"/>
    </row>
    <row r="11" spans="2:12" ht="14.1" customHeight="1" x14ac:dyDescent="0.4">
      <c r="B11" s="42" t="s">
        <v>62</v>
      </c>
      <c r="C11" s="43" t="s">
        <v>63</v>
      </c>
      <c r="D11" s="366" t="s">
        <v>64</v>
      </c>
      <c r="E11" s="367"/>
      <c r="F11" s="372" t="s">
        <v>65</v>
      </c>
      <c r="G11" s="372"/>
      <c r="H11" s="372"/>
      <c r="I11" s="372" t="s">
        <v>66</v>
      </c>
      <c r="J11" s="372"/>
      <c r="K11" s="373" t="s">
        <v>67</v>
      </c>
      <c r="L11" s="374"/>
    </row>
    <row r="12" spans="2:12" ht="14.1" customHeight="1" x14ac:dyDescent="0.4">
      <c r="B12" s="42"/>
      <c r="C12" s="43"/>
      <c r="D12" s="368"/>
      <c r="E12" s="369"/>
      <c r="F12" s="375" t="s">
        <v>68</v>
      </c>
      <c r="G12" s="375"/>
      <c r="H12" s="375"/>
      <c r="I12" s="376">
        <v>45647</v>
      </c>
      <c r="J12" s="377"/>
      <c r="K12" s="382" t="s">
        <v>69</v>
      </c>
      <c r="L12" s="383"/>
    </row>
    <row r="13" spans="2:12" ht="14.1" customHeight="1" x14ac:dyDescent="0.4">
      <c r="B13" s="42"/>
      <c r="C13" s="43"/>
      <c r="D13" s="368"/>
      <c r="E13" s="369"/>
      <c r="F13" s="375" t="s">
        <v>70</v>
      </c>
      <c r="G13" s="375"/>
      <c r="H13" s="375"/>
      <c r="I13" s="378"/>
      <c r="J13" s="379"/>
      <c r="K13" s="382" t="s">
        <v>71</v>
      </c>
      <c r="L13" s="383"/>
    </row>
    <row r="14" spans="2:12" ht="14.1" customHeight="1" x14ac:dyDescent="0.4">
      <c r="B14" s="42"/>
      <c r="C14" s="43"/>
      <c r="D14" s="368"/>
      <c r="E14" s="369"/>
      <c r="F14" s="384" t="s">
        <v>72</v>
      </c>
      <c r="G14" s="375"/>
      <c r="H14" s="375"/>
      <c r="I14" s="378"/>
      <c r="J14" s="379"/>
      <c r="K14" s="382" t="s">
        <v>73</v>
      </c>
      <c r="L14" s="383"/>
    </row>
    <row r="15" spans="2:12" ht="14.1" customHeight="1" x14ac:dyDescent="0.4">
      <c r="B15" s="42"/>
      <c r="C15" s="43"/>
      <c r="D15" s="370"/>
      <c r="E15" s="371"/>
      <c r="F15" s="375" t="s">
        <v>74</v>
      </c>
      <c r="G15" s="375"/>
      <c r="H15" s="375"/>
      <c r="I15" s="380"/>
      <c r="J15" s="381"/>
      <c r="K15" s="382"/>
      <c r="L15" s="383"/>
    </row>
    <row r="16" spans="2:12" ht="14.1" customHeight="1" x14ac:dyDescent="0.4">
      <c r="B16" s="42"/>
      <c r="C16" s="43"/>
      <c r="D16" s="366" t="s">
        <v>75</v>
      </c>
      <c r="E16" s="367"/>
      <c r="F16" s="372" t="s">
        <v>76</v>
      </c>
      <c r="G16" s="372"/>
      <c r="H16" s="372"/>
      <c r="I16" s="372" t="s">
        <v>66</v>
      </c>
      <c r="J16" s="372"/>
      <c r="K16" s="382" t="s">
        <v>77</v>
      </c>
      <c r="L16" s="383"/>
    </row>
    <row r="17" spans="2:12" ht="14.1" customHeight="1" x14ac:dyDescent="0.4">
      <c r="B17" s="42"/>
      <c r="C17" s="43"/>
      <c r="D17" s="368"/>
      <c r="E17" s="369"/>
      <c r="F17" s="375" t="s">
        <v>78</v>
      </c>
      <c r="G17" s="375"/>
      <c r="H17" s="375"/>
      <c r="I17" s="376">
        <v>45647</v>
      </c>
      <c r="J17" s="377"/>
      <c r="K17" s="382" t="s">
        <v>79</v>
      </c>
      <c r="L17" s="383"/>
    </row>
    <row r="18" spans="2:12" ht="14.1" customHeight="1" x14ac:dyDescent="0.4">
      <c r="B18" s="42"/>
      <c r="C18" s="43"/>
      <c r="D18" s="368"/>
      <c r="E18" s="369"/>
      <c r="F18" s="385" t="s">
        <v>80</v>
      </c>
      <c r="G18" s="386"/>
      <c r="H18" s="387"/>
      <c r="I18" s="378"/>
      <c r="J18" s="379"/>
      <c r="K18" s="382" t="s">
        <v>81</v>
      </c>
      <c r="L18" s="383"/>
    </row>
    <row r="19" spans="2:12" ht="14.1" customHeight="1" x14ac:dyDescent="0.4">
      <c r="B19" s="42"/>
      <c r="C19" s="43"/>
      <c r="D19" s="368"/>
      <c r="E19" s="369"/>
      <c r="F19" s="385" t="s">
        <v>82</v>
      </c>
      <c r="G19" s="386"/>
      <c r="H19" s="387"/>
      <c r="I19" s="378"/>
      <c r="J19" s="379"/>
      <c r="K19" s="382" t="s">
        <v>83</v>
      </c>
      <c r="L19" s="383"/>
    </row>
    <row r="20" spans="2:12" ht="14.1" customHeight="1" x14ac:dyDescent="0.4">
      <c r="B20" s="42"/>
      <c r="C20" s="43"/>
      <c r="D20" s="370"/>
      <c r="E20" s="371"/>
      <c r="F20" s="388" t="s">
        <v>84</v>
      </c>
      <c r="G20" s="386"/>
      <c r="H20" s="387"/>
      <c r="I20" s="380"/>
      <c r="J20" s="381"/>
      <c r="K20" s="382"/>
      <c r="L20" s="383"/>
    </row>
    <row r="21" spans="2:12" ht="14.1" customHeight="1" x14ac:dyDescent="0.4">
      <c r="B21" s="42"/>
      <c r="C21" s="43"/>
      <c r="D21" s="366" t="s">
        <v>85</v>
      </c>
      <c r="E21" s="367"/>
      <c r="F21" s="372" t="s">
        <v>86</v>
      </c>
      <c r="G21" s="372"/>
      <c r="H21" s="372"/>
      <c r="I21" s="372" t="s">
        <v>66</v>
      </c>
      <c r="J21" s="372"/>
      <c r="K21" s="382" t="s">
        <v>280</v>
      </c>
      <c r="L21" s="383"/>
    </row>
    <row r="22" spans="2:12" ht="14.1" customHeight="1" x14ac:dyDescent="0.4">
      <c r="B22" s="42"/>
      <c r="C22" s="43"/>
      <c r="D22" s="368"/>
      <c r="E22" s="369"/>
      <c r="F22" s="375" t="s">
        <v>88</v>
      </c>
      <c r="G22" s="375"/>
      <c r="H22" s="375"/>
      <c r="I22" s="376">
        <v>45654</v>
      </c>
      <c r="J22" s="377"/>
      <c r="K22" s="382"/>
      <c r="L22" s="383"/>
    </row>
    <row r="23" spans="2:12" ht="14.1" customHeight="1" x14ac:dyDescent="0.4">
      <c r="B23" s="42"/>
      <c r="C23" s="43"/>
      <c r="D23" s="368"/>
      <c r="E23" s="369"/>
      <c r="F23" s="385" t="s">
        <v>90</v>
      </c>
      <c r="G23" s="386"/>
      <c r="H23" s="387"/>
      <c r="I23" s="378"/>
      <c r="J23" s="379"/>
      <c r="K23" s="382" t="s">
        <v>87</v>
      </c>
      <c r="L23" s="383"/>
    </row>
    <row r="24" spans="2:12" ht="14.1" customHeight="1" x14ac:dyDescent="0.4">
      <c r="B24" s="42"/>
      <c r="C24" s="43"/>
      <c r="D24" s="368"/>
      <c r="E24" s="369"/>
      <c r="F24" s="385" t="s">
        <v>91</v>
      </c>
      <c r="G24" s="386"/>
      <c r="H24" s="387"/>
      <c r="I24" s="378"/>
      <c r="J24" s="379"/>
      <c r="K24" s="382" t="s">
        <v>89</v>
      </c>
      <c r="L24" s="383"/>
    </row>
    <row r="25" spans="2:12" ht="14.1" customHeight="1" x14ac:dyDescent="0.4">
      <c r="B25" s="42"/>
      <c r="C25" s="43"/>
      <c r="D25" s="370"/>
      <c r="E25" s="371"/>
      <c r="F25" s="388" t="s">
        <v>92</v>
      </c>
      <c r="G25" s="386"/>
      <c r="H25" s="387"/>
      <c r="I25" s="380"/>
      <c r="J25" s="381"/>
      <c r="K25" s="44"/>
      <c r="L25" s="45"/>
    </row>
    <row r="26" spans="2:12" ht="14.1" customHeight="1" x14ac:dyDescent="0.4">
      <c r="B26" s="42"/>
      <c r="C26" s="43"/>
      <c r="D26" s="372" t="s">
        <v>93</v>
      </c>
      <c r="E26" s="372"/>
      <c r="F26" s="384" t="s">
        <v>94</v>
      </c>
      <c r="G26" s="375"/>
      <c r="H26" s="375"/>
      <c r="I26" s="384">
        <v>45655</v>
      </c>
      <c r="J26" s="384"/>
      <c r="K26" s="46" t="s">
        <v>95</v>
      </c>
      <c r="L26" s="45"/>
    </row>
    <row r="27" spans="2:12" ht="14.1" customHeight="1" x14ac:dyDescent="0.4">
      <c r="B27" s="42"/>
      <c r="C27" s="43"/>
      <c r="D27" s="372" t="s">
        <v>96</v>
      </c>
      <c r="E27" s="372"/>
      <c r="F27" s="384" t="s">
        <v>97</v>
      </c>
      <c r="G27" s="375"/>
      <c r="H27" s="375"/>
      <c r="I27" s="384">
        <v>45655</v>
      </c>
      <c r="J27" s="375"/>
      <c r="K27" s="46" t="s">
        <v>95</v>
      </c>
      <c r="L27" s="45"/>
    </row>
    <row r="28" spans="2:12" ht="14.1" customHeight="1" x14ac:dyDescent="0.4">
      <c r="B28" s="42"/>
      <c r="C28" s="43"/>
      <c r="D28" s="372" t="s">
        <v>98</v>
      </c>
      <c r="E28" s="372"/>
      <c r="F28" s="384" t="s">
        <v>97</v>
      </c>
      <c r="G28" s="375"/>
      <c r="H28" s="375"/>
      <c r="I28" s="384">
        <v>45655</v>
      </c>
      <c r="J28" s="375"/>
      <c r="K28" s="46" t="s">
        <v>99</v>
      </c>
      <c r="L28" s="45"/>
    </row>
    <row r="29" spans="2:12" ht="14.1" customHeight="1" x14ac:dyDescent="0.4">
      <c r="B29" s="42"/>
      <c r="C29" s="43"/>
      <c r="D29" s="363"/>
      <c r="E29" s="363"/>
      <c r="F29" s="363"/>
      <c r="G29" s="363"/>
      <c r="H29" s="363"/>
      <c r="I29" s="363"/>
      <c r="J29" s="363"/>
      <c r="K29" s="44"/>
      <c r="L29" s="45"/>
    </row>
    <row r="30" spans="2:12" ht="14.1" customHeight="1" x14ac:dyDescent="0.4">
      <c r="B30" s="42" t="s">
        <v>100</v>
      </c>
      <c r="C30" s="43" t="s">
        <v>101</v>
      </c>
      <c r="D30" s="389" t="s">
        <v>102</v>
      </c>
      <c r="E30" s="361"/>
      <c r="F30" s="361"/>
      <c r="G30" s="361"/>
      <c r="H30" s="361"/>
      <c r="I30" s="361"/>
      <c r="J30" s="361"/>
      <c r="K30" s="361"/>
      <c r="L30" s="361"/>
    </row>
    <row r="31" spans="2:12" ht="14.1" customHeight="1" x14ac:dyDescent="0.4">
      <c r="B31" s="42" t="s">
        <v>103</v>
      </c>
      <c r="C31" s="43" t="s">
        <v>104</v>
      </c>
      <c r="D31" s="361" t="s">
        <v>105</v>
      </c>
      <c r="E31" s="361"/>
      <c r="F31" s="361"/>
      <c r="G31" s="361"/>
      <c r="H31" s="361"/>
      <c r="I31" s="361"/>
      <c r="J31" s="361"/>
      <c r="K31" s="361"/>
      <c r="L31" s="361"/>
    </row>
    <row r="32" spans="2:12" ht="14.1" customHeight="1" x14ac:dyDescent="0.4">
      <c r="B32" s="42" t="s">
        <v>106</v>
      </c>
      <c r="C32" s="43" t="s">
        <v>107</v>
      </c>
      <c r="D32" s="361" t="s">
        <v>108</v>
      </c>
      <c r="E32" s="361"/>
      <c r="F32" s="361"/>
      <c r="G32" s="361"/>
      <c r="H32" s="361"/>
      <c r="I32" s="361"/>
      <c r="J32" s="361"/>
      <c r="K32" s="361"/>
      <c r="L32" s="361"/>
    </row>
    <row r="33" spans="2:12" ht="14.1" customHeight="1" x14ac:dyDescent="0.4">
      <c r="B33" s="42" t="s">
        <v>109</v>
      </c>
      <c r="C33" s="43" t="s">
        <v>110</v>
      </c>
      <c r="D33" s="361" t="s">
        <v>111</v>
      </c>
      <c r="E33" s="361"/>
      <c r="F33" s="361"/>
      <c r="G33" s="361"/>
      <c r="H33" s="361"/>
      <c r="I33" s="361"/>
      <c r="J33" s="361"/>
      <c r="K33" s="361"/>
      <c r="L33" s="361"/>
    </row>
    <row r="34" spans="2:12" ht="14.1" customHeight="1" x14ac:dyDescent="0.4">
      <c r="B34" s="42" t="s">
        <v>112</v>
      </c>
      <c r="C34" s="43" t="s">
        <v>113</v>
      </c>
      <c r="D34" s="361" t="s">
        <v>114</v>
      </c>
      <c r="E34" s="361"/>
      <c r="F34" s="361"/>
      <c r="G34" s="361"/>
      <c r="H34" s="361"/>
      <c r="I34" s="361"/>
      <c r="J34" s="361"/>
      <c r="K34" s="361"/>
      <c r="L34" s="361"/>
    </row>
    <row r="35" spans="2:12" ht="14.1" customHeight="1" x14ac:dyDescent="0.4">
      <c r="B35" s="42"/>
      <c r="C35" s="43"/>
      <c r="D35" s="361" t="s">
        <v>115</v>
      </c>
      <c r="E35" s="361"/>
      <c r="F35" s="361"/>
      <c r="G35" s="361"/>
      <c r="H35" s="361"/>
      <c r="I35" s="361"/>
      <c r="J35" s="361"/>
      <c r="K35" s="361"/>
      <c r="L35" s="361"/>
    </row>
    <row r="36" spans="2:12" ht="14.1" customHeight="1" x14ac:dyDescent="0.4">
      <c r="B36" s="42"/>
      <c r="C36" s="43"/>
      <c r="D36" s="361" t="s">
        <v>116</v>
      </c>
      <c r="E36" s="361"/>
      <c r="F36" s="361"/>
      <c r="G36" s="361"/>
      <c r="H36" s="361"/>
      <c r="I36" s="361"/>
      <c r="J36" s="361"/>
      <c r="K36" s="361"/>
      <c r="L36" s="361"/>
    </row>
    <row r="37" spans="2:12" ht="14.1" customHeight="1" x14ac:dyDescent="0.4">
      <c r="B37" s="42"/>
      <c r="C37" s="43"/>
      <c r="D37" s="361" t="s">
        <v>117</v>
      </c>
      <c r="E37" s="361"/>
      <c r="F37" s="361"/>
      <c r="G37" s="361"/>
      <c r="H37" s="361"/>
      <c r="I37" s="361"/>
      <c r="J37" s="361"/>
      <c r="K37" s="361"/>
      <c r="L37" s="361"/>
    </row>
    <row r="38" spans="2:12" ht="14.1" customHeight="1" x14ac:dyDescent="0.4">
      <c r="B38" s="42"/>
      <c r="C38" s="43"/>
      <c r="D38" s="361" t="s">
        <v>118</v>
      </c>
      <c r="E38" s="361"/>
      <c r="F38" s="361"/>
      <c r="G38" s="361"/>
      <c r="H38" s="361"/>
      <c r="I38" s="361"/>
      <c r="J38" s="361"/>
      <c r="K38" s="361"/>
      <c r="L38" s="361"/>
    </row>
    <row r="39" spans="2:12" ht="14.1" customHeight="1" x14ac:dyDescent="0.4">
      <c r="B39" s="42" t="s">
        <v>119</v>
      </c>
      <c r="C39" s="43" t="s">
        <v>120</v>
      </c>
      <c r="D39" s="361" t="s">
        <v>279</v>
      </c>
      <c r="E39" s="361"/>
      <c r="F39" s="361"/>
      <c r="G39" s="361"/>
      <c r="H39" s="361"/>
      <c r="I39" s="361"/>
      <c r="J39" s="361"/>
      <c r="K39" s="361"/>
      <c r="L39" s="361"/>
    </row>
    <row r="40" spans="2:12" ht="14.1" customHeight="1" x14ac:dyDescent="0.4">
      <c r="B40" s="42" t="s">
        <v>121</v>
      </c>
      <c r="C40" s="43" t="s">
        <v>122</v>
      </c>
      <c r="D40" s="361" t="s">
        <v>278</v>
      </c>
      <c r="E40" s="361"/>
      <c r="F40" s="361"/>
      <c r="G40" s="361"/>
      <c r="H40" s="361"/>
      <c r="I40" s="361"/>
      <c r="J40" s="361"/>
      <c r="K40" s="361"/>
      <c r="L40" s="361"/>
    </row>
    <row r="41" spans="2:12" ht="14.1" customHeight="1" x14ac:dyDescent="0.4">
      <c r="B41" s="42"/>
      <c r="C41" s="43"/>
      <c r="D41" s="361" t="s">
        <v>123</v>
      </c>
      <c r="E41" s="361"/>
      <c r="F41" s="361"/>
      <c r="G41" s="361"/>
      <c r="H41" s="361"/>
      <c r="I41" s="361"/>
      <c r="J41" s="361"/>
      <c r="K41" s="361"/>
      <c r="L41" s="361"/>
    </row>
    <row r="42" spans="2:12" ht="14.1" customHeight="1" x14ac:dyDescent="0.4">
      <c r="B42" s="42" t="s">
        <v>124</v>
      </c>
      <c r="C42" s="43" t="s">
        <v>125</v>
      </c>
      <c r="D42" s="361" t="s">
        <v>126</v>
      </c>
      <c r="E42" s="361"/>
      <c r="F42" s="361"/>
      <c r="G42" s="361"/>
      <c r="H42" s="361"/>
      <c r="I42" s="361"/>
      <c r="J42" s="361"/>
      <c r="K42" s="361"/>
      <c r="L42" s="361"/>
    </row>
    <row r="43" spans="2:12" ht="14.1" customHeight="1" x14ac:dyDescent="0.4">
      <c r="B43" s="42"/>
      <c r="C43" s="43"/>
      <c r="D43" s="391" t="s">
        <v>127</v>
      </c>
      <c r="E43" s="361"/>
      <c r="F43" s="361"/>
      <c r="G43" s="361"/>
      <c r="H43" s="361"/>
      <c r="I43" s="361"/>
      <c r="J43" s="361"/>
      <c r="K43" s="361"/>
      <c r="L43" s="361"/>
    </row>
    <row r="44" spans="2:12" ht="14.1" customHeight="1" x14ac:dyDescent="0.4">
      <c r="B44" s="42" t="s">
        <v>128</v>
      </c>
      <c r="C44" s="43" t="s">
        <v>129</v>
      </c>
      <c r="D44" s="390" t="s">
        <v>130</v>
      </c>
      <c r="E44" s="361"/>
      <c r="F44" s="361"/>
      <c r="G44" s="361"/>
      <c r="H44" s="361"/>
      <c r="I44" s="361"/>
      <c r="J44" s="361"/>
      <c r="K44" s="361"/>
      <c r="L44" s="361"/>
    </row>
    <row r="45" spans="2:12" ht="14.1" customHeight="1" x14ac:dyDescent="0.4">
      <c r="B45" s="42" t="s">
        <v>131</v>
      </c>
      <c r="C45" s="43" t="s">
        <v>132</v>
      </c>
      <c r="D45" s="390"/>
      <c r="E45" s="390"/>
      <c r="F45" s="390"/>
      <c r="G45" s="390"/>
      <c r="H45" s="390"/>
      <c r="I45" s="390"/>
      <c r="J45" s="390"/>
      <c r="K45" s="390"/>
      <c r="L45" s="390"/>
    </row>
    <row r="46" spans="2:12" ht="14.1" customHeight="1" x14ac:dyDescent="0.4">
      <c r="D46" s="361" t="s">
        <v>133</v>
      </c>
      <c r="E46" s="361"/>
      <c r="F46" s="361"/>
      <c r="G46" s="361"/>
      <c r="H46" s="361"/>
      <c r="I46" s="361"/>
      <c r="J46" s="361"/>
      <c r="K46" s="361"/>
      <c r="L46" s="361"/>
    </row>
    <row r="47" spans="2:12" ht="14.1" customHeight="1" x14ac:dyDescent="0.4">
      <c r="D47" s="43"/>
      <c r="E47" s="43"/>
      <c r="F47" s="43"/>
      <c r="G47" s="43"/>
      <c r="H47" s="43"/>
      <c r="I47" s="43"/>
      <c r="J47" s="43"/>
      <c r="K47" s="43"/>
    </row>
    <row r="48" spans="2:12" ht="14.1" customHeight="1" x14ac:dyDescent="0.4">
      <c r="B48" s="363" t="s">
        <v>134</v>
      </c>
      <c r="C48" s="363"/>
      <c r="D48" s="363"/>
      <c r="E48" s="363"/>
      <c r="F48" s="363"/>
      <c r="G48" s="363"/>
      <c r="H48" s="363"/>
      <c r="I48" s="363"/>
      <c r="J48" s="363"/>
      <c r="K48" s="363"/>
      <c r="L48" s="363"/>
    </row>
    <row r="49" spans="2:12" ht="14.1" customHeight="1" x14ac:dyDescent="0.4">
      <c r="B49" s="363" t="s">
        <v>135</v>
      </c>
      <c r="C49" s="363"/>
      <c r="D49" s="363"/>
      <c r="E49" s="363"/>
      <c r="F49" s="363"/>
      <c r="G49" s="363"/>
      <c r="H49" s="363"/>
      <c r="I49" s="363"/>
      <c r="J49" s="363"/>
      <c r="K49" s="363"/>
      <c r="L49" s="363"/>
    </row>
    <row r="50" spans="2:12" ht="14.1" customHeight="1" x14ac:dyDescent="0.4">
      <c r="B50" s="392" t="s">
        <v>136</v>
      </c>
      <c r="C50" s="363"/>
      <c r="D50" s="363"/>
      <c r="E50" s="363"/>
      <c r="F50" s="363"/>
      <c r="G50" s="363"/>
      <c r="H50" s="363"/>
      <c r="I50" s="363"/>
      <c r="J50" s="363"/>
      <c r="K50" s="363"/>
      <c r="L50" s="363"/>
    </row>
    <row r="51" spans="2:12" ht="13.9" customHeight="1" x14ac:dyDescent="0.4">
      <c r="D51" s="363"/>
      <c r="E51" s="363"/>
      <c r="F51" s="363"/>
      <c r="G51" s="363"/>
      <c r="H51" s="363"/>
      <c r="I51" s="363"/>
      <c r="J51" s="363"/>
      <c r="K51" s="363"/>
    </row>
    <row r="52" spans="2:12" ht="13.9" customHeight="1" x14ac:dyDescent="0.4">
      <c r="D52" s="41" t="s">
        <v>137</v>
      </c>
    </row>
    <row r="53" spans="2:12" ht="13.9" customHeight="1" x14ac:dyDescent="0.4">
      <c r="D53" s="47" t="s">
        <v>138</v>
      </c>
    </row>
    <row r="54" spans="2:12" ht="13.9" customHeight="1" x14ac:dyDescent="0.4"/>
    <row r="55" spans="2:12" x14ac:dyDescent="0.4">
      <c r="D55" s="41" t="s">
        <v>298</v>
      </c>
      <c r="G55" s="41" t="s">
        <v>299</v>
      </c>
    </row>
  </sheetData>
  <mergeCells count="78">
    <mergeCell ref="D46:L46"/>
    <mergeCell ref="B48:L48"/>
    <mergeCell ref="B49:L49"/>
    <mergeCell ref="B50:L50"/>
    <mergeCell ref="D51:K51"/>
    <mergeCell ref="D45:L45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D44:L44"/>
    <mergeCell ref="D34:L34"/>
    <mergeCell ref="D27:E27"/>
    <mergeCell ref="F27:H27"/>
    <mergeCell ref="I27:J27"/>
    <mergeCell ref="D28:E28"/>
    <mergeCell ref="F28:H28"/>
    <mergeCell ref="I28:J28"/>
    <mergeCell ref="D29:J29"/>
    <mergeCell ref="D30:L30"/>
    <mergeCell ref="D31:L31"/>
    <mergeCell ref="D32:L32"/>
    <mergeCell ref="D33:L33"/>
    <mergeCell ref="F23:H23"/>
    <mergeCell ref="K23:L23"/>
    <mergeCell ref="F24:H24"/>
    <mergeCell ref="K24:L24"/>
    <mergeCell ref="F25:H25"/>
    <mergeCell ref="D26:E26"/>
    <mergeCell ref="F26:H26"/>
    <mergeCell ref="I26:J26"/>
    <mergeCell ref="K19:L19"/>
    <mergeCell ref="F20:H20"/>
    <mergeCell ref="K20:L20"/>
    <mergeCell ref="D21:E25"/>
    <mergeCell ref="F21:H21"/>
    <mergeCell ref="I21:J21"/>
    <mergeCell ref="K21:L21"/>
    <mergeCell ref="F22:H22"/>
    <mergeCell ref="I22:J25"/>
    <mergeCell ref="K22:L22"/>
    <mergeCell ref="D16:E20"/>
    <mergeCell ref="F16:H16"/>
    <mergeCell ref="I16:J16"/>
    <mergeCell ref="K16:L16"/>
    <mergeCell ref="F17:H17"/>
    <mergeCell ref="I17:J20"/>
    <mergeCell ref="K17:L17"/>
    <mergeCell ref="F18:H18"/>
    <mergeCell ref="K18:L18"/>
    <mergeCell ref="F19:H19"/>
    <mergeCell ref="D8:L8"/>
    <mergeCell ref="D9:L9"/>
    <mergeCell ref="D10:L10"/>
    <mergeCell ref="D11:E15"/>
    <mergeCell ref="F11:H11"/>
    <mergeCell ref="I11:J11"/>
    <mergeCell ref="K11:L11"/>
    <mergeCell ref="F12:H12"/>
    <mergeCell ref="I12:J15"/>
    <mergeCell ref="K12:L12"/>
    <mergeCell ref="F13:H13"/>
    <mergeCell ref="K13:L13"/>
    <mergeCell ref="F14:H14"/>
    <mergeCell ref="K14:L14"/>
    <mergeCell ref="F15:H15"/>
    <mergeCell ref="K15:L15"/>
    <mergeCell ref="D7:L7"/>
    <mergeCell ref="B1:L2"/>
    <mergeCell ref="B3:L3"/>
    <mergeCell ref="B4:L4"/>
    <mergeCell ref="D5:L5"/>
    <mergeCell ref="D6:L6"/>
  </mergeCells>
  <phoneticPr fontId="2"/>
  <hyperlinks>
    <hyperlink ref="B50" r:id="rId1" xr:uid="{FE61C426-3131-4894-9B2A-14C9288B646C}"/>
    <hyperlink ref="D43" r:id="rId2" xr:uid="{578184FA-05E6-47C2-94E8-9DE4D8BCA139}"/>
    <hyperlink ref="D9" r:id="rId3" display="https://www.facebook.com/%E3%83%AD%E3%83%BC%E3%83%A9%E3%83%BC%E3%83%AA%E3%83%B3%E3%83%91%E6%95%B4%E4%BD%93%E3%81%93%E3%81%A8%E3%81%B6%E3%81%8D-453154715436392/" xr:uid="{DB7F016A-37DF-4A96-A561-59F7CF7654B9}"/>
    <hyperlink ref="D53" r:id="rId4" xr:uid="{5E5150D7-A058-43A3-B83D-638E4FB4BAB7}"/>
  </hyperlinks>
  <pageMargins left="0.23622047244094491" right="0.23622047244094491" top="0" bottom="0" header="0.31496062992125984" footer="0.31496062992125984"/>
  <pageSetup paperSize="9" orientation="portrait" horizontalDpi="0" verticalDpi="0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9BA52-0644-4B61-B677-040DA5DA9AA5}">
  <dimension ref="A1:AE74"/>
  <sheetViews>
    <sheetView showGridLines="0" topLeftCell="B4" zoomScale="70" zoomScaleNormal="70" workbookViewId="0">
      <selection activeCell="C13" sqref="C13:G13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6.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1" ht="31.5" customHeight="1" x14ac:dyDescent="0.4">
      <c r="A1" s="458" t="s">
        <v>411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1" x14ac:dyDescent="0.4">
      <c r="B2" t="s">
        <v>0</v>
      </c>
      <c r="H2" t="s">
        <v>1</v>
      </c>
    </row>
    <row r="3" spans="1:31" s="148" customFormat="1" x14ac:dyDescent="0.4">
      <c r="C3" s="560">
        <v>1</v>
      </c>
      <c r="D3" s="561"/>
      <c r="E3" s="561"/>
      <c r="F3" s="561"/>
      <c r="G3" s="562"/>
      <c r="H3" s="563" t="str">
        <f>C4</f>
        <v>矢切SC-A</v>
      </c>
      <c r="I3" s="563"/>
      <c r="J3" s="563"/>
      <c r="K3" s="563" t="str">
        <f>C5</f>
        <v>F.S.オーガ</v>
      </c>
      <c r="L3" s="563"/>
      <c r="M3" s="563"/>
      <c r="N3" s="563" t="str">
        <f>C6</f>
        <v>白井FC</v>
      </c>
      <c r="O3" s="563"/>
      <c r="P3" s="563"/>
      <c r="Q3" s="563" t="str">
        <f>C7</f>
        <v>フォルマーレB</v>
      </c>
      <c r="R3" s="563"/>
      <c r="S3" s="563"/>
      <c r="T3" s="149" t="s">
        <v>2</v>
      </c>
      <c r="U3" s="149" t="s">
        <v>3</v>
      </c>
      <c r="V3" s="149" t="s">
        <v>4</v>
      </c>
      <c r="W3" s="150" t="s">
        <v>5</v>
      </c>
      <c r="X3" s="150" t="s">
        <v>6</v>
      </c>
      <c r="Y3" s="150" t="s">
        <v>7</v>
      </c>
      <c r="Z3" s="150" t="s">
        <v>8</v>
      </c>
      <c r="AA3" s="149" t="s">
        <v>9</v>
      </c>
      <c r="AB3" s="149" t="s">
        <v>10</v>
      </c>
      <c r="AC3" s="149" t="s">
        <v>11</v>
      </c>
      <c r="AD3" s="150" t="s">
        <v>12</v>
      </c>
    </row>
    <row r="4" spans="1:31" ht="24.95" customHeight="1" x14ac:dyDescent="0.4">
      <c r="C4" s="564" t="s">
        <v>412</v>
      </c>
      <c r="D4" s="565"/>
      <c r="E4" s="565"/>
      <c r="F4" s="565"/>
      <c r="G4" s="566"/>
      <c r="H4" s="4"/>
      <c r="I4" s="5"/>
      <c r="J4" s="6"/>
      <c r="K4" s="7">
        <f>I5</f>
        <v>4</v>
      </c>
      <c r="L4" s="8">
        <f>H5</f>
        <v>0</v>
      </c>
      <c r="M4" s="9">
        <f>IF(K4&gt;L4,3,IF(K4=L4,1,0))</f>
        <v>3</v>
      </c>
      <c r="N4" s="156">
        <f>I6</f>
        <v>7</v>
      </c>
      <c r="O4" s="157">
        <f>H6</f>
        <v>0</v>
      </c>
      <c r="P4" s="162">
        <f>IF(N4&gt;O4,3,IF(N4=O4,1,0))</f>
        <v>3</v>
      </c>
      <c r="Q4" s="156">
        <f>I7</f>
        <v>8</v>
      </c>
      <c r="R4" s="157">
        <f>H7</f>
        <v>2</v>
      </c>
      <c r="S4" s="158">
        <f>IF(Q4&gt;R4,3,IF(Q4=R4,1,0))</f>
        <v>3</v>
      </c>
      <c r="T4" s="159">
        <f>J8</f>
        <v>3</v>
      </c>
      <c r="U4" s="159">
        <f>I8</f>
        <v>0</v>
      </c>
      <c r="V4" s="159">
        <f>H8</f>
        <v>0</v>
      </c>
      <c r="W4" s="160">
        <f t="shared" ref="W4:X7" si="0">H4+K4+N4+Q4</f>
        <v>19</v>
      </c>
      <c r="X4" s="160">
        <f t="shared" si="0"/>
        <v>2</v>
      </c>
      <c r="Y4" s="155">
        <f>W4-X4</f>
        <v>17</v>
      </c>
      <c r="Z4" s="155">
        <f>J4+M4+P4+S4</f>
        <v>9</v>
      </c>
      <c r="AA4" s="160">
        <f>Y4/100</f>
        <v>0.17</v>
      </c>
      <c r="AB4" s="160">
        <f>W4/10000</f>
        <v>1.9E-3</v>
      </c>
      <c r="AC4" s="160">
        <f>Z4+AA4+AB4</f>
        <v>9.1718999999999991</v>
      </c>
      <c r="AD4" s="155">
        <f>RANK(AC4,AC4:AC7)</f>
        <v>1</v>
      </c>
    </row>
    <row r="5" spans="1:31" ht="24.95" customHeight="1" x14ac:dyDescent="0.4">
      <c r="C5" s="564" t="s">
        <v>420</v>
      </c>
      <c r="D5" s="565"/>
      <c r="E5" s="565"/>
      <c r="F5" s="565"/>
      <c r="G5" s="566"/>
      <c r="H5" s="13">
        <v>0</v>
      </c>
      <c r="I5" s="14">
        <v>4</v>
      </c>
      <c r="J5" s="15">
        <f>IF(H5&gt;I5,3,IF(H5=I5,1,0))</f>
        <v>0</v>
      </c>
      <c r="K5" s="16"/>
      <c r="L5" s="17"/>
      <c r="M5" s="18"/>
      <c r="N5" s="163">
        <f>L6</f>
        <v>2</v>
      </c>
      <c r="O5" s="164">
        <f>K6</f>
        <v>4</v>
      </c>
      <c r="P5" s="165">
        <f>IF(N5&gt;O5,3,IF(N5=O5,1,0))</f>
        <v>0</v>
      </c>
      <c r="Q5" s="163">
        <f>L7</f>
        <v>2</v>
      </c>
      <c r="R5" s="164">
        <f>K7</f>
        <v>7</v>
      </c>
      <c r="S5" s="166">
        <f>IF(Q5&gt;R5,3,IF(Q5=R5,1,0))</f>
        <v>0</v>
      </c>
      <c r="T5" s="159">
        <f>M8</f>
        <v>0</v>
      </c>
      <c r="U5" s="159">
        <f>L8</f>
        <v>0</v>
      </c>
      <c r="V5" s="159">
        <f>K8</f>
        <v>3</v>
      </c>
      <c r="W5" s="160">
        <f t="shared" si="0"/>
        <v>4</v>
      </c>
      <c r="X5" s="160">
        <f t="shared" si="0"/>
        <v>15</v>
      </c>
      <c r="Y5" s="155">
        <f>W5-X5</f>
        <v>-11</v>
      </c>
      <c r="Z5" s="155">
        <f>J5+M5+P5+S5</f>
        <v>0</v>
      </c>
      <c r="AA5" s="160">
        <f>Y5/100</f>
        <v>-0.11</v>
      </c>
      <c r="AB5" s="160">
        <f>W5/10000</f>
        <v>4.0000000000000002E-4</v>
      </c>
      <c r="AC5" s="160">
        <f>Z5+AA5+AB5</f>
        <v>-0.1096</v>
      </c>
      <c r="AD5" s="155">
        <f>RANK(AC5,AC4:AC7)</f>
        <v>4</v>
      </c>
    </row>
    <row r="6" spans="1:31" ht="24.95" customHeight="1" x14ac:dyDescent="0.4">
      <c r="C6" s="564" t="s">
        <v>421</v>
      </c>
      <c r="D6" s="565"/>
      <c r="E6" s="565"/>
      <c r="F6" s="565"/>
      <c r="G6" s="566"/>
      <c r="H6" s="13">
        <v>0</v>
      </c>
      <c r="I6" s="14">
        <v>7</v>
      </c>
      <c r="J6" s="15">
        <f>IF(H6&gt;I6,3,IF(H6=I6,1,0))</f>
        <v>0</v>
      </c>
      <c r="K6" s="13">
        <v>4</v>
      </c>
      <c r="L6" s="14">
        <v>2</v>
      </c>
      <c r="M6" s="15">
        <f>IF(K6&gt;L6,3,IF(K6=L6,1,0))</f>
        <v>3</v>
      </c>
      <c r="N6" s="167"/>
      <c r="O6" s="168"/>
      <c r="P6" s="169"/>
      <c r="Q6" s="163">
        <f>O7</f>
        <v>1</v>
      </c>
      <c r="R6" s="164">
        <f>N7</f>
        <v>3</v>
      </c>
      <c r="S6" s="166">
        <f>IF(Q6&gt;R6,3,IF(Q6=R6,1,0))</f>
        <v>0</v>
      </c>
      <c r="T6" s="159">
        <f>P8</f>
        <v>1</v>
      </c>
      <c r="U6" s="159">
        <f>O8</f>
        <v>0</v>
      </c>
      <c r="V6" s="159">
        <f>N8</f>
        <v>2</v>
      </c>
      <c r="W6" s="160">
        <f t="shared" si="0"/>
        <v>5</v>
      </c>
      <c r="X6" s="160">
        <f t="shared" si="0"/>
        <v>12</v>
      </c>
      <c r="Y6" s="155">
        <f>W6-X6</f>
        <v>-7</v>
      </c>
      <c r="Z6" s="155">
        <f>J6+M6+P6+S6</f>
        <v>3</v>
      </c>
      <c r="AA6" s="160">
        <f>Y6/100</f>
        <v>-7.0000000000000007E-2</v>
      </c>
      <c r="AB6" s="160">
        <f>W6/10000</f>
        <v>5.0000000000000001E-4</v>
      </c>
      <c r="AC6" s="160">
        <f>Z6+AA6+AB6</f>
        <v>2.9305000000000003</v>
      </c>
      <c r="AD6" s="155">
        <f>RANK(AC6,AC4:AC7)</f>
        <v>3</v>
      </c>
    </row>
    <row r="7" spans="1:31" ht="24.95" customHeight="1" x14ac:dyDescent="0.4">
      <c r="C7" s="564" t="s">
        <v>406</v>
      </c>
      <c r="D7" s="565"/>
      <c r="E7" s="565"/>
      <c r="F7" s="565"/>
      <c r="G7" s="566"/>
      <c r="H7" s="13">
        <v>2</v>
      </c>
      <c r="I7" s="14">
        <v>8</v>
      </c>
      <c r="J7" s="15">
        <f>IF(H7&gt;I7,3,IF(H7=I7,1,0))</f>
        <v>0</v>
      </c>
      <c r="K7" s="13">
        <v>7</v>
      </c>
      <c r="L7" s="14">
        <v>2</v>
      </c>
      <c r="M7" s="15">
        <f>IF(K7&gt;L7,3,IF(K7=L7,1,0))</f>
        <v>3</v>
      </c>
      <c r="N7" s="170">
        <v>3</v>
      </c>
      <c r="O7" s="171">
        <v>1</v>
      </c>
      <c r="P7" s="166">
        <f>IF(N7&gt;O7,3,IF(N7=O7,1,0))</f>
        <v>3</v>
      </c>
      <c r="Q7" s="167"/>
      <c r="R7" s="168"/>
      <c r="S7" s="169"/>
      <c r="T7" s="159">
        <f>S8</f>
        <v>2</v>
      </c>
      <c r="U7" s="159">
        <f>R8</f>
        <v>0</v>
      </c>
      <c r="V7" s="159">
        <f>Q8</f>
        <v>1</v>
      </c>
      <c r="W7" s="160">
        <f t="shared" si="0"/>
        <v>12</v>
      </c>
      <c r="X7" s="160">
        <f t="shared" si="0"/>
        <v>11</v>
      </c>
      <c r="Y7" s="155">
        <f>W7-X7</f>
        <v>1</v>
      </c>
      <c r="Z7" s="155">
        <f>J7+M7+P7+S7</f>
        <v>6</v>
      </c>
      <c r="AA7" s="160">
        <f>Y7/100</f>
        <v>0.01</v>
      </c>
      <c r="AB7" s="160">
        <f>W7/10000</f>
        <v>1.1999999999999999E-3</v>
      </c>
      <c r="AC7" s="160">
        <f>Z7+AA7+AB7</f>
        <v>6.0111999999999997</v>
      </c>
      <c r="AD7" s="155">
        <f>RANK(AC7,AC4:AC7)</f>
        <v>2</v>
      </c>
    </row>
    <row r="8" spans="1:31" ht="18.75" hidden="1" customHeight="1" x14ac:dyDescent="0.4">
      <c r="H8" s="22">
        <f>COUNTIF(J4:J7,3)</f>
        <v>0</v>
      </c>
      <c r="I8" s="22">
        <f>COUNTIF(J4:J7,1)</f>
        <v>0</v>
      </c>
      <c r="J8" s="22">
        <f>COUNTIF(J4:J7,0)</f>
        <v>3</v>
      </c>
      <c r="K8" s="22">
        <f>COUNTIF(M4:M7,3)</f>
        <v>3</v>
      </c>
      <c r="L8" s="22">
        <f>COUNTIF(M4:M7,1)</f>
        <v>0</v>
      </c>
      <c r="M8" s="22">
        <f>COUNTIF(M4:M7,0)</f>
        <v>0</v>
      </c>
      <c r="N8" s="22">
        <f>COUNTIF(P4:P7,3)</f>
        <v>2</v>
      </c>
      <c r="O8" s="22">
        <f>COUNTIF(P4:P7,1)</f>
        <v>0</v>
      </c>
      <c r="P8" s="22">
        <f>COUNTIF(P4:P7,0)</f>
        <v>1</v>
      </c>
      <c r="Q8" s="22">
        <f>COUNTIF(S4:S7,3)</f>
        <v>1</v>
      </c>
      <c r="R8" s="22">
        <f>COUNTIF(S4:S7,1)</f>
        <v>0</v>
      </c>
      <c r="S8" s="22">
        <f>COUNTIF(S4:S7,0)</f>
        <v>2</v>
      </c>
    </row>
    <row r="9" spans="1:31" x14ac:dyDescent="0.4">
      <c r="B9" t="s">
        <v>13</v>
      </c>
      <c r="H9" t="s">
        <v>14</v>
      </c>
    </row>
    <row r="10" spans="1:31" s="148" customFormat="1" x14ac:dyDescent="0.4">
      <c r="C10" s="560">
        <v>2</v>
      </c>
      <c r="D10" s="561"/>
      <c r="E10" s="561"/>
      <c r="F10" s="561"/>
      <c r="G10" s="562"/>
      <c r="H10" s="563" t="str">
        <f>C11</f>
        <v>ｲｰｽﾄｼﾞｭﾆｱA</v>
      </c>
      <c r="I10" s="563"/>
      <c r="J10" s="563"/>
      <c r="K10" s="563" t="str">
        <f>C12</f>
        <v>CAVALEIRO</v>
      </c>
      <c r="L10" s="563"/>
      <c r="M10" s="563"/>
      <c r="N10" s="563" t="str">
        <f>C13</f>
        <v>VESPAS－FC</v>
      </c>
      <c r="O10" s="563"/>
      <c r="P10" s="563"/>
      <c r="Q10" s="563" t="str">
        <f>C14</f>
        <v>矢切SC-B</v>
      </c>
      <c r="R10" s="563"/>
      <c r="S10" s="563"/>
      <c r="T10" s="149" t="s">
        <v>2</v>
      </c>
      <c r="U10" s="149" t="s">
        <v>3</v>
      </c>
      <c r="V10" s="149" t="s">
        <v>4</v>
      </c>
      <c r="W10" s="150" t="s">
        <v>5</v>
      </c>
      <c r="X10" s="150" t="s">
        <v>6</v>
      </c>
      <c r="Y10" s="150" t="s">
        <v>7</v>
      </c>
      <c r="Z10" s="150" t="s">
        <v>8</v>
      </c>
      <c r="AA10" s="149" t="s">
        <v>9</v>
      </c>
      <c r="AB10" s="149" t="s">
        <v>10</v>
      </c>
      <c r="AC10" s="149" t="s">
        <v>11</v>
      </c>
      <c r="AD10" s="150" t="s">
        <v>12</v>
      </c>
    </row>
    <row r="11" spans="1:31" ht="24.95" customHeight="1" x14ac:dyDescent="0.4">
      <c r="C11" s="564" t="s">
        <v>317</v>
      </c>
      <c r="D11" s="565"/>
      <c r="E11" s="565"/>
      <c r="F11" s="565"/>
      <c r="G11" s="566"/>
      <c r="H11" s="4"/>
      <c r="I11" s="5"/>
      <c r="J11" s="6"/>
      <c r="K11" s="7">
        <f>I12</f>
        <v>1</v>
      </c>
      <c r="L11" s="8">
        <f>H12</f>
        <v>1</v>
      </c>
      <c r="M11" s="144">
        <f>IF(K11&gt;L11,3,IF(K11=L11,1,0))</f>
        <v>1</v>
      </c>
      <c r="N11" s="156">
        <f>I13</f>
        <v>2</v>
      </c>
      <c r="O11" s="157">
        <f>H13</f>
        <v>5</v>
      </c>
      <c r="P11" s="162">
        <f>IF(N11&gt;O11,3,IF(N11=O11,1,0))</f>
        <v>0</v>
      </c>
      <c r="Q11" s="156">
        <f>I14</f>
        <v>2</v>
      </c>
      <c r="R11" s="157">
        <f>H14</f>
        <v>1</v>
      </c>
      <c r="S11" s="158">
        <f>IF(Q11&gt;R11,3,IF(Q11=R11,1,0))</f>
        <v>3</v>
      </c>
      <c r="T11" s="159">
        <f>J15</f>
        <v>1</v>
      </c>
      <c r="U11" s="159">
        <f>I15</f>
        <v>1</v>
      </c>
      <c r="V11" s="159">
        <f>H15</f>
        <v>1</v>
      </c>
      <c r="W11" s="160">
        <f>H11+K11+N11+Q11</f>
        <v>5</v>
      </c>
      <c r="X11" s="160">
        <f>I11+L11+O11+R11</f>
        <v>7</v>
      </c>
      <c r="Y11" s="155">
        <f>W11-X11</f>
        <v>-2</v>
      </c>
      <c r="Z11" s="155">
        <f>J11+M11+P11+S11</f>
        <v>4</v>
      </c>
      <c r="AA11" s="160">
        <f>Y11/100</f>
        <v>-0.02</v>
      </c>
      <c r="AB11" s="160">
        <f t="shared" ref="AB11:AB14" si="1">W11/10000</f>
        <v>5.0000000000000001E-4</v>
      </c>
      <c r="AC11" s="160">
        <f>Z11+AA11+AB11</f>
        <v>3.9805000000000001</v>
      </c>
      <c r="AD11" s="155">
        <f>RANK(AC11,AC11:AC14)</f>
        <v>3</v>
      </c>
      <c r="AE11" s="161"/>
    </row>
    <row r="12" spans="1:31" ht="24.95" customHeight="1" x14ac:dyDescent="0.4">
      <c r="C12" s="564" t="s">
        <v>355</v>
      </c>
      <c r="D12" s="565"/>
      <c r="E12" s="565"/>
      <c r="F12" s="565"/>
      <c r="G12" s="566"/>
      <c r="H12" s="13">
        <v>1</v>
      </c>
      <c r="I12" s="14">
        <v>1</v>
      </c>
      <c r="J12" s="15">
        <f>IF(H12&gt;I12,3,IF(H12=I12,1,0))</f>
        <v>1</v>
      </c>
      <c r="K12" s="16"/>
      <c r="L12" s="17"/>
      <c r="M12" s="18"/>
      <c r="N12" s="163">
        <f>L13</f>
        <v>1</v>
      </c>
      <c r="O12" s="164">
        <f>K13</f>
        <v>7</v>
      </c>
      <c r="P12" s="165">
        <f>IF(N12&gt;O12,3,IF(N12=O12,1,0))</f>
        <v>0</v>
      </c>
      <c r="Q12" s="163">
        <f>L14</f>
        <v>6</v>
      </c>
      <c r="R12" s="164">
        <f>K14</f>
        <v>0</v>
      </c>
      <c r="S12" s="166">
        <f>IF(Q12&gt;R12,3,IF(Q12=R12,1,0))</f>
        <v>3</v>
      </c>
      <c r="T12" s="159">
        <f>M15</f>
        <v>1</v>
      </c>
      <c r="U12" s="159">
        <f>L15</f>
        <v>1</v>
      </c>
      <c r="V12" s="159">
        <f>K15</f>
        <v>1</v>
      </c>
      <c r="W12" s="160">
        <f t="shared" ref="W12:X14" si="2">H12+K12+N12+Q12</f>
        <v>8</v>
      </c>
      <c r="X12" s="160">
        <f t="shared" si="2"/>
        <v>8</v>
      </c>
      <c r="Y12" s="155">
        <f t="shared" ref="Y12:Y14" si="3">W12-X12</f>
        <v>0</v>
      </c>
      <c r="Z12" s="155">
        <f t="shared" ref="Z12:Z14" si="4">J12+M12+P12+S12</f>
        <v>4</v>
      </c>
      <c r="AA12" s="160">
        <f t="shared" ref="AA12:AA14" si="5">Y12/100</f>
        <v>0</v>
      </c>
      <c r="AB12" s="160">
        <f t="shared" si="1"/>
        <v>8.0000000000000004E-4</v>
      </c>
      <c r="AC12" s="160">
        <f t="shared" ref="AC12:AC14" si="6">Z12+AA12+AB12</f>
        <v>4.0007999999999999</v>
      </c>
      <c r="AD12" s="155">
        <f>RANK(AC12,AC11:AC14)</f>
        <v>2</v>
      </c>
      <c r="AE12" s="161"/>
    </row>
    <row r="13" spans="1:31" ht="24.95" customHeight="1" x14ac:dyDescent="0.4">
      <c r="C13" s="564" t="s">
        <v>418</v>
      </c>
      <c r="D13" s="565"/>
      <c r="E13" s="565"/>
      <c r="F13" s="565"/>
      <c r="G13" s="566"/>
      <c r="H13" s="13">
        <v>5</v>
      </c>
      <c r="I13" s="14">
        <v>2</v>
      </c>
      <c r="J13" s="15">
        <f>IF(H13&gt;I13,3,IF(H13=I13,1,0))</f>
        <v>3</v>
      </c>
      <c r="K13" s="13">
        <v>7</v>
      </c>
      <c r="L13" s="14">
        <v>1</v>
      </c>
      <c r="M13" s="15">
        <f>IF(K13&gt;L13,3,IF(K13=L13,1,0))</f>
        <v>3</v>
      </c>
      <c r="N13" s="167"/>
      <c r="O13" s="168"/>
      <c r="P13" s="169"/>
      <c r="Q13" s="163">
        <f>O14</f>
        <v>5</v>
      </c>
      <c r="R13" s="164">
        <f>N14</f>
        <v>0</v>
      </c>
      <c r="S13" s="166">
        <f>IF(Q13&gt;R13,3,IF(Q13=R13,1,0))</f>
        <v>3</v>
      </c>
      <c r="T13" s="159">
        <f>P15</f>
        <v>3</v>
      </c>
      <c r="U13" s="159">
        <f>O15</f>
        <v>0</v>
      </c>
      <c r="V13" s="159">
        <f>N15</f>
        <v>0</v>
      </c>
      <c r="W13" s="160">
        <f t="shared" si="2"/>
        <v>17</v>
      </c>
      <c r="X13" s="160">
        <f t="shared" si="2"/>
        <v>3</v>
      </c>
      <c r="Y13" s="155">
        <f t="shared" si="3"/>
        <v>14</v>
      </c>
      <c r="Z13" s="155">
        <f t="shared" si="4"/>
        <v>9</v>
      </c>
      <c r="AA13" s="160">
        <f t="shared" si="5"/>
        <v>0.14000000000000001</v>
      </c>
      <c r="AB13" s="160">
        <f t="shared" si="1"/>
        <v>1.6999999999999999E-3</v>
      </c>
      <c r="AC13" s="160">
        <f t="shared" si="6"/>
        <v>9.1417000000000002</v>
      </c>
      <c r="AD13" s="155">
        <f>RANK(AC13,AC11:AC14)</f>
        <v>1</v>
      </c>
      <c r="AE13" s="161"/>
    </row>
    <row r="14" spans="1:31" ht="24.95" customHeight="1" x14ac:dyDescent="0.4">
      <c r="C14" s="564" t="s">
        <v>413</v>
      </c>
      <c r="D14" s="565"/>
      <c r="E14" s="565"/>
      <c r="F14" s="565"/>
      <c r="G14" s="566"/>
      <c r="H14" s="13">
        <v>1</v>
      </c>
      <c r="I14" s="14">
        <v>2</v>
      </c>
      <c r="J14" s="15">
        <f>IF(H14&gt;I14,3,IF(H14=I14,1,0))</f>
        <v>0</v>
      </c>
      <c r="K14" s="13">
        <v>0</v>
      </c>
      <c r="L14" s="14">
        <v>6</v>
      </c>
      <c r="M14" s="15">
        <f>IF(K14&gt;L14,3,IF(K14=L14,1,0))</f>
        <v>0</v>
      </c>
      <c r="N14" s="170">
        <v>0</v>
      </c>
      <c r="O14" s="171">
        <v>5</v>
      </c>
      <c r="P14" s="166">
        <f>IF(N14&gt;O14,3,IF(N14=O14,1,0))</f>
        <v>0</v>
      </c>
      <c r="Q14" s="167"/>
      <c r="R14" s="168"/>
      <c r="S14" s="169"/>
      <c r="T14" s="159">
        <f>S15</f>
        <v>0</v>
      </c>
      <c r="U14" s="159">
        <f>R15</f>
        <v>0</v>
      </c>
      <c r="V14" s="159">
        <f>Q15</f>
        <v>3</v>
      </c>
      <c r="W14" s="160">
        <f t="shared" si="2"/>
        <v>1</v>
      </c>
      <c r="X14" s="160">
        <f t="shared" si="2"/>
        <v>13</v>
      </c>
      <c r="Y14" s="155">
        <f t="shared" si="3"/>
        <v>-12</v>
      </c>
      <c r="Z14" s="155">
        <f t="shared" si="4"/>
        <v>0</v>
      </c>
      <c r="AA14" s="160">
        <f t="shared" si="5"/>
        <v>-0.12</v>
      </c>
      <c r="AB14" s="160">
        <f t="shared" si="1"/>
        <v>1E-4</v>
      </c>
      <c r="AC14" s="160">
        <f t="shared" si="6"/>
        <v>-0.11989999999999999</v>
      </c>
      <c r="AD14" s="155">
        <f>RANK(AC14,AC11:AC14)</f>
        <v>4</v>
      </c>
      <c r="AE14" s="161"/>
    </row>
    <row r="15" spans="1:31" ht="18.75" hidden="1" customHeight="1" x14ac:dyDescent="0.4">
      <c r="H15" s="22">
        <f>COUNTIF(J11:J14,3)</f>
        <v>1</v>
      </c>
      <c r="I15" s="22">
        <f>COUNTIF(J11:J14,1)</f>
        <v>1</v>
      </c>
      <c r="J15" s="22">
        <f>COUNTIF(J11:J14,0)</f>
        <v>1</v>
      </c>
      <c r="K15" s="22">
        <f>COUNTIF(M11:M14,3)</f>
        <v>1</v>
      </c>
      <c r="L15" s="22">
        <f>COUNTIF(M11:M14,1)</f>
        <v>1</v>
      </c>
      <c r="M15" s="22">
        <f>COUNTIF(M11:M14,0)</f>
        <v>1</v>
      </c>
      <c r="N15" s="22">
        <f>COUNTIF(P11:P14,3)</f>
        <v>0</v>
      </c>
      <c r="O15" s="22">
        <f>COUNTIF(P11:P14,1)</f>
        <v>0</v>
      </c>
      <c r="P15" s="22">
        <f>COUNTIF(P11:P14,0)</f>
        <v>3</v>
      </c>
      <c r="Q15" s="22">
        <f>COUNTIF(S11:S14,3)</f>
        <v>3</v>
      </c>
      <c r="R15" s="22">
        <f>COUNTIF(S11:S14,1)</f>
        <v>0</v>
      </c>
      <c r="S15" s="22">
        <f>COUNTIF(S11:S14,0)</f>
        <v>0</v>
      </c>
    </row>
    <row r="16" spans="1:31" hidden="1" x14ac:dyDescent="0.4"/>
    <row r="17" spans="2:30" hidden="1" x14ac:dyDescent="0.4">
      <c r="B17" t="s">
        <v>15</v>
      </c>
      <c r="H17" t="s">
        <v>16</v>
      </c>
    </row>
    <row r="18" spans="2:30" hidden="1" x14ac:dyDescent="0.4">
      <c r="C18" s="489">
        <v>3</v>
      </c>
      <c r="D18" s="490"/>
      <c r="E18" s="490"/>
      <c r="F18" s="490"/>
      <c r="G18" s="491"/>
      <c r="H18" s="492" t="str">
        <f>C19</f>
        <v>フォルマーレA</v>
      </c>
      <c r="I18" s="492"/>
      <c r="J18" s="492"/>
      <c r="K18" s="492" t="str">
        <f>C20</f>
        <v>アウルFC</v>
      </c>
      <c r="L18" s="492"/>
      <c r="M18" s="492"/>
      <c r="N18" s="492" t="str">
        <f>C21</f>
        <v>AFU-B</v>
      </c>
      <c r="O18" s="492"/>
      <c r="P18" s="492"/>
      <c r="Q18" s="492" t="str">
        <f>C22</f>
        <v>龍ヶ崎ﾍﾟﾚｸﾞﾘﾝB</v>
      </c>
      <c r="R18" s="492"/>
      <c r="S18" s="492"/>
      <c r="T18" s="2" t="s">
        <v>2</v>
      </c>
      <c r="U18" s="2" t="s">
        <v>3</v>
      </c>
      <c r="V18" s="2" t="s">
        <v>4</v>
      </c>
      <c r="W18" s="3" t="s">
        <v>5</v>
      </c>
      <c r="X18" s="3" t="s">
        <v>6</v>
      </c>
      <c r="Y18" s="3" t="s">
        <v>7</v>
      </c>
      <c r="Z18" s="3" t="s">
        <v>8</v>
      </c>
      <c r="AA18" s="2" t="s">
        <v>9</v>
      </c>
      <c r="AB18" s="2" t="s">
        <v>10</v>
      </c>
      <c r="AC18" s="2" t="s">
        <v>11</v>
      </c>
      <c r="AD18" s="3" t="s">
        <v>12</v>
      </c>
    </row>
    <row r="19" spans="2:30" ht="37.5" hidden="1" customHeight="1" x14ac:dyDescent="0.4">
      <c r="C19" s="473" t="s">
        <v>399</v>
      </c>
      <c r="D19" s="474"/>
      <c r="E19" s="474"/>
      <c r="F19" s="474"/>
      <c r="G19" s="475"/>
      <c r="H19" s="4"/>
      <c r="I19" s="5"/>
      <c r="J19" s="6"/>
      <c r="K19" s="7">
        <f>I20</f>
        <v>0</v>
      </c>
      <c r="L19" s="8">
        <f>H20</f>
        <v>0</v>
      </c>
      <c r="M19" s="9">
        <f>IF(K19&gt;L19,3,IF(K19=L19,1,0))</f>
        <v>1</v>
      </c>
      <c r="N19" s="7">
        <f>I21</f>
        <v>0</v>
      </c>
      <c r="O19" s="8">
        <f>H21</f>
        <v>0</v>
      </c>
      <c r="P19" s="9">
        <f>IF(N19&gt;O19,3,IF(N19=O19,1,0))</f>
        <v>1</v>
      </c>
      <c r="Q19" s="7">
        <f>I22</f>
        <v>0</v>
      </c>
      <c r="R19" s="8">
        <f>H22</f>
        <v>0</v>
      </c>
      <c r="S19" s="10">
        <f>IF(Q19&gt;R19,3,IF(Q19=R19,1,0))</f>
        <v>1</v>
      </c>
      <c r="T19" s="11">
        <f>J23</f>
        <v>0</v>
      </c>
      <c r="U19" s="11">
        <f>I23</f>
        <v>3</v>
      </c>
      <c r="V19" s="11">
        <f>H23</f>
        <v>0</v>
      </c>
      <c r="W19" s="12">
        <f>H19+K19+N19+Q19</f>
        <v>0</v>
      </c>
      <c r="X19" s="12">
        <f>I19+L19+O19+R19</f>
        <v>0</v>
      </c>
      <c r="Y19" s="12">
        <f>W19-X19</f>
        <v>0</v>
      </c>
      <c r="Z19" s="12">
        <f>J19+M19+P19+S19</f>
        <v>3</v>
      </c>
      <c r="AA19" s="12">
        <f>Y19/100</f>
        <v>0</v>
      </c>
      <c r="AB19" s="12">
        <f t="shared" ref="AB19:AB22" si="7">W19/10000</f>
        <v>0</v>
      </c>
      <c r="AC19" s="12">
        <f>Z19+AA19+AB19</f>
        <v>3</v>
      </c>
      <c r="AD19" s="12">
        <f>RANK(AC19,AC19:AC22)</f>
        <v>1</v>
      </c>
    </row>
    <row r="20" spans="2:30" ht="37.5" hidden="1" customHeight="1" x14ac:dyDescent="0.4">
      <c r="C20" s="473" t="s">
        <v>419</v>
      </c>
      <c r="D20" s="474"/>
      <c r="E20" s="474"/>
      <c r="F20" s="474"/>
      <c r="G20" s="475"/>
      <c r="H20" s="13"/>
      <c r="I20" s="14"/>
      <c r="J20" s="15">
        <f>IF(H20&gt;I20,3,IF(H20=I20,1,0))</f>
        <v>1</v>
      </c>
      <c r="K20" s="16"/>
      <c r="L20" s="17"/>
      <c r="M20" s="18"/>
      <c r="N20" s="19">
        <f>L21</f>
        <v>0</v>
      </c>
      <c r="O20" s="20">
        <f>K21</f>
        <v>0</v>
      </c>
      <c r="P20" s="21">
        <f>IF(N20&gt;O20,3,IF(N20=O20,1,0))</f>
        <v>1</v>
      </c>
      <c r="Q20" s="19">
        <f>L22</f>
        <v>0</v>
      </c>
      <c r="R20" s="20">
        <f>K22</f>
        <v>0</v>
      </c>
      <c r="S20" s="15">
        <f>IF(Q20&gt;R20,3,IF(Q20=R20,1,0))</f>
        <v>1</v>
      </c>
      <c r="T20" s="11">
        <f>M23</f>
        <v>0</v>
      </c>
      <c r="U20" s="11">
        <f>L23</f>
        <v>3</v>
      </c>
      <c r="V20" s="11">
        <f>K23</f>
        <v>0</v>
      </c>
      <c r="W20" s="12">
        <f t="shared" ref="W20:X22" si="8">H20+K20+N20+Q20</f>
        <v>0</v>
      </c>
      <c r="X20" s="12">
        <f t="shared" si="8"/>
        <v>0</v>
      </c>
      <c r="Y20" s="12">
        <f t="shared" ref="Y20:Y22" si="9">W20-X20</f>
        <v>0</v>
      </c>
      <c r="Z20" s="12">
        <f t="shared" ref="Z20:Z22" si="10">J20+M20+P20+S20</f>
        <v>3</v>
      </c>
      <c r="AA20" s="12">
        <f t="shared" ref="AA20:AA22" si="11">Y20/100</f>
        <v>0</v>
      </c>
      <c r="AB20" s="12">
        <f t="shared" si="7"/>
        <v>0</v>
      </c>
      <c r="AC20" s="12">
        <f t="shared" ref="AC20:AC22" si="12">Z20+AA20+AB20</f>
        <v>3</v>
      </c>
      <c r="AD20" s="12">
        <f>RANK(AC20,AC19:AC22)</f>
        <v>1</v>
      </c>
    </row>
    <row r="21" spans="2:30" ht="37.5" hidden="1" customHeight="1" x14ac:dyDescent="0.4">
      <c r="C21" s="473" t="s">
        <v>422</v>
      </c>
      <c r="D21" s="474"/>
      <c r="E21" s="474"/>
      <c r="F21" s="474"/>
      <c r="G21" s="475"/>
      <c r="H21" s="13"/>
      <c r="I21" s="14"/>
      <c r="J21" s="15">
        <f>IF(H21&gt;I21,3,IF(H21=I21,1,0))</f>
        <v>1</v>
      </c>
      <c r="K21" s="13"/>
      <c r="L21" s="14"/>
      <c r="M21" s="15">
        <f>IF(K21&gt;L21,3,IF(K21=L21,1,0))</f>
        <v>1</v>
      </c>
      <c r="N21" s="16"/>
      <c r="O21" s="17"/>
      <c r="P21" s="18"/>
      <c r="Q21" s="19">
        <f>O22</f>
        <v>0</v>
      </c>
      <c r="R21" s="20">
        <f>N22</f>
        <v>0</v>
      </c>
      <c r="S21" s="15">
        <f>IF(Q21&gt;R21,3,IF(Q21=R21,1,0))</f>
        <v>1</v>
      </c>
      <c r="T21" s="11">
        <f>P23</f>
        <v>0</v>
      </c>
      <c r="U21" s="11">
        <f>O23</f>
        <v>3</v>
      </c>
      <c r="V21" s="11">
        <f>N23</f>
        <v>0</v>
      </c>
      <c r="W21" s="12">
        <f t="shared" si="8"/>
        <v>0</v>
      </c>
      <c r="X21" s="12">
        <f t="shared" si="8"/>
        <v>0</v>
      </c>
      <c r="Y21" s="12">
        <f t="shared" si="9"/>
        <v>0</v>
      </c>
      <c r="Z21" s="12">
        <f t="shared" si="10"/>
        <v>3</v>
      </c>
      <c r="AA21" s="12">
        <f t="shared" si="11"/>
        <v>0</v>
      </c>
      <c r="AB21" s="12">
        <f t="shared" si="7"/>
        <v>0</v>
      </c>
      <c r="AC21" s="12">
        <f t="shared" si="12"/>
        <v>3</v>
      </c>
      <c r="AD21" s="12">
        <f>RANK(AC21,AC19:AC22)</f>
        <v>1</v>
      </c>
    </row>
    <row r="22" spans="2:30" ht="37.5" hidden="1" customHeight="1" x14ac:dyDescent="0.4">
      <c r="C22" s="473" t="s">
        <v>416</v>
      </c>
      <c r="D22" s="474"/>
      <c r="E22" s="474"/>
      <c r="F22" s="474"/>
      <c r="G22" s="475"/>
      <c r="H22" s="13"/>
      <c r="I22" s="14"/>
      <c r="J22" s="15">
        <f>IF(H22&gt;I22,3,IF(H22=I22,1,0))</f>
        <v>1</v>
      </c>
      <c r="K22" s="13"/>
      <c r="L22" s="14"/>
      <c r="M22" s="15">
        <f>IF(K22&gt;L22,3,IF(K22=L22,1,0))</f>
        <v>1</v>
      </c>
      <c r="N22" s="13"/>
      <c r="O22" s="14"/>
      <c r="P22" s="15">
        <f>IF(N22&gt;O22,3,IF(N22=O22,1,0))</f>
        <v>1</v>
      </c>
      <c r="Q22" s="16"/>
      <c r="R22" s="17"/>
      <c r="S22" s="18"/>
      <c r="T22" s="11">
        <f>S23</f>
        <v>0</v>
      </c>
      <c r="U22" s="11">
        <f>R23</f>
        <v>3</v>
      </c>
      <c r="V22" s="11">
        <f>Q23</f>
        <v>0</v>
      </c>
      <c r="W22" s="12">
        <f t="shared" si="8"/>
        <v>0</v>
      </c>
      <c r="X22" s="12">
        <f t="shared" si="8"/>
        <v>0</v>
      </c>
      <c r="Y22" s="12">
        <f t="shared" si="9"/>
        <v>0</v>
      </c>
      <c r="Z22" s="12">
        <f t="shared" si="10"/>
        <v>3</v>
      </c>
      <c r="AA22" s="12">
        <f t="shared" si="11"/>
        <v>0</v>
      </c>
      <c r="AB22" s="12">
        <f t="shared" si="7"/>
        <v>0</v>
      </c>
      <c r="AC22" s="12">
        <f t="shared" si="12"/>
        <v>3</v>
      </c>
      <c r="AD22" s="12">
        <f>RANK(AC22,AC19:AC22)</f>
        <v>1</v>
      </c>
    </row>
    <row r="23" spans="2:30" ht="18.75" hidden="1" customHeight="1" x14ac:dyDescent="0.4">
      <c r="H23" s="22">
        <f>COUNTIF(J19:J22,3)</f>
        <v>0</v>
      </c>
      <c r="I23" s="22">
        <f>COUNTIF(J19:J22,1)</f>
        <v>3</v>
      </c>
      <c r="J23" s="22">
        <f>COUNTIF(J19:J22,0)</f>
        <v>0</v>
      </c>
      <c r="K23" s="22">
        <f>COUNTIF(M19:M22,3)</f>
        <v>0</v>
      </c>
      <c r="L23" s="22">
        <f>COUNTIF(M19:M22,1)</f>
        <v>3</v>
      </c>
      <c r="M23" s="22">
        <f>COUNTIF(M19:M22,0)</f>
        <v>0</v>
      </c>
      <c r="N23" s="22">
        <f>COUNTIF(P19:P22,3)</f>
        <v>0</v>
      </c>
      <c r="O23" s="22">
        <f>COUNTIF(P19:P22,1)</f>
        <v>3</v>
      </c>
      <c r="P23" s="22">
        <f>COUNTIF(P19:P22,0)</f>
        <v>0</v>
      </c>
      <c r="Q23" s="22">
        <f>COUNTIF(S19:S22,3)</f>
        <v>0</v>
      </c>
      <c r="R23" s="22">
        <f>COUNTIF(S19:S22,1)</f>
        <v>3</v>
      </c>
      <c r="S23" s="22">
        <f>COUNTIF(S19:S22,0)</f>
        <v>0</v>
      </c>
    </row>
    <row r="24" spans="2:30" hidden="1" x14ac:dyDescent="0.4"/>
    <row r="25" spans="2:30" hidden="1" x14ac:dyDescent="0.4">
      <c r="B25" t="s">
        <v>17</v>
      </c>
      <c r="H25" t="s">
        <v>18</v>
      </c>
    </row>
    <row r="26" spans="2:30" hidden="1" x14ac:dyDescent="0.4">
      <c r="C26" s="489">
        <v>4</v>
      </c>
      <c r="D26" s="490"/>
      <c r="E26" s="490"/>
      <c r="F26" s="490"/>
      <c r="G26" s="491"/>
      <c r="H26" s="492" t="str">
        <f>C27</f>
        <v>龍ヶ崎ﾍﾟﾚｸﾞﾘﾝA</v>
      </c>
      <c r="I26" s="492"/>
      <c r="J26" s="492"/>
      <c r="K26" s="492" t="str">
        <f>C28</f>
        <v>松戸小金原</v>
      </c>
      <c r="L26" s="492"/>
      <c r="M26" s="492"/>
      <c r="N26" s="492" t="str">
        <f>C29</f>
        <v>ｲｰｽﾄｼﾞｭﾆｱB</v>
      </c>
      <c r="O26" s="492"/>
      <c r="P26" s="492"/>
      <c r="Q26" s="492" t="str">
        <f>C30</f>
        <v>矢切SC-C</v>
      </c>
      <c r="R26" s="492"/>
      <c r="S26" s="492"/>
      <c r="T26" s="2" t="s">
        <v>2</v>
      </c>
      <c r="U26" s="2" t="s">
        <v>3</v>
      </c>
      <c r="V26" s="2" t="s">
        <v>4</v>
      </c>
      <c r="W26" s="3" t="s">
        <v>5</v>
      </c>
      <c r="X26" s="3" t="s">
        <v>6</v>
      </c>
      <c r="Y26" s="3" t="s">
        <v>7</v>
      </c>
      <c r="Z26" s="3" t="s">
        <v>8</v>
      </c>
      <c r="AA26" s="2" t="s">
        <v>9</v>
      </c>
      <c r="AB26" s="2" t="s">
        <v>10</v>
      </c>
      <c r="AC26" s="2" t="s">
        <v>11</v>
      </c>
      <c r="AD26" s="3" t="s">
        <v>12</v>
      </c>
    </row>
    <row r="27" spans="2:30" ht="37.5" hidden="1" customHeight="1" x14ac:dyDescent="0.4">
      <c r="C27" s="473" t="s">
        <v>415</v>
      </c>
      <c r="D27" s="474"/>
      <c r="E27" s="474"/>
      <c r="F27" s="474"/>
      <c r="G27" s="475"/>
      <c r="H27" s="4"/>
      <c r="I27" s="5"/>
      <c r="J27" s="6"/>
      <c r="K27" s="7">
        <f>I28</f>
        <v>0</v>
      </c>
      <c r="L27" s="8">
        <f>H28</f>
        <v>0</v>
      </c>
      <c r="M27" s="9">
        <f>IF(K27&gt;L27,3,IF(K27=L27,1,0))</f>
        <v>1</v>
      </c>
      <c r="N27" s="7">
        <f>I29</f>
        <v>0</v>
      </c>
      <c r="O27" s="8">
        <f>H29</f>
        <v>0</v>
      </c>
      <c r="P27" s="9">
        <f>IF(N27&gt;O27,3,IF(N27=O27,1,0))</f>
        <v>1</v>
      </c>
      <c r="Q27" s="7">
        <f>I30</f>
        <v>0</v>
      </c>
      <c r="R27" s="8">
        <f>H30</f>
        <v>0</v>
      </c>
      <c r="S27" s="10">
        <f>IF(Q27&gt;R27,3,IF(Q27=R27,1,0))</f>
        <v>1</v>
      </c>
      <c r="T27" s="11">
        <f>J31</f>
        <v>0</v>
      </c>
      <c r="U27" s="11">
        <f>I31</f>
        <v>3</v>
      </c>
      <c r="V27" s="11">
        <f>H31</f>
        <v>0</v>
      </c>
      <c r="W27" s="12">
        <f>H27+K27+N27+Q27</f>
        <v>0</v>
      </c>
      <c r="X27" s="12">
        <f>I27+L27+O27+R27</f>
        <v>0</v>
      </c>
      <c r="Y27" s="12">
        <f>W27-X27</f>
        <v>0</v>
      </c>
      <c r="Z27" s="12">
        <f>J27+M27+P27+S27</f>
        <v>3</v>
      </c>
      <c r="AA27" s="12">
        <f>Y27/100</f>
        <v>0</v>
      </c>
      <c r="AB27" s="12">
        <f t="shared" ref="AB27:AB30" si="13">W27/10000</f>
        <v>0</v>
      </c>
      <c r="AC27" s="12">
        <f>Z27+AA27+AB27</f>
        <v>3</v>
      </c>
      <c r="AD27" s="12">
        <f>RANK(AC27,AC27:AC30)</f>
        <v>1</v>
      </c>
    </row>
    <row r="28" spans="2:30" ht="37.5" hidden="1" customHeight="1" x14ac:dyDescent="0.4">
      <c r="C28" s="473" t="s">
        <v>417</v>
      </c>
      <c r="D28" s="474"/>
      <c r="E28" s="474"/>
      <c r="F28" s="474"/>
      <c r="G28" s="475"/>
      <c r="H28" s="13"/>
      <c r="I28" s="14"/>
      <c r="J28" s="15">
        <f>IF(H28&gt;I28,3,IF(H28=I28,1,0))</f>
        <v>1</v>
      </c>
      <c r="K28" s="16"/>
      <c r="L28" s="17"/>
      <c r="M28" s="18"/>
      <c r="N28" s="19">
        <f>L29</f>
        <v>0</v>
      </c>
      <c r="O28" s="20">
        <f>K29</f>
        <v>0</v>
      </c>
      <c r="P28" s="21">
        <f>IF(N28&gt;O28,3,IF(N28=O28,1,0))</f>
        <v>1</v>
      </c>
      <c r="Q28" s="19">
        <f>L30</f>
        <v>0</v>
      </c>
      <c r="R28" s="20">
        <f>K30</f>
        <v>0</v>
      </c>
      <c r="S28" s="15">
        <f>IF(Q28&gt;R28,3,IF(Q28=R28,1,0))</f>
        <v>1</v>
      </c>
      <c r="T28" s="11">
        <f>M31</f>
        <v>0</v>
      </c>
      <c r="U28" s="11">
        <f>L31</f>
        <v>3</v>
      </c>
      <c r="V28" s="11">
        <f>K31</f>
        <v>0</v>
      </c>
      <c r="W28" s="12">
        <f t="shared" ref="W28:X30" si="14">H28+K28+N28+Q28</f>
        <v>0</v>
      </c>
      <c r="X28" s="12">
        <f t="shared" si="14"/>
        <v>0</v>
      </c>
      <c r="Y28" s="12">
        <f t="shared" ref="Y28:Y30" si="15">W28-X28</f>
        <v>0</v>
      </c>
      <c r="Z28" s="12">
        <f t="shared" ref="Z28:Z30" si="16">J28+M28+P28+S28</f>
        <v>3</v>
      </c>
      <c r="AA28" s="12">
        <f t="shared" ref="AA28:AA30" si="17">Y28/100</f>
        <v>0</v>
      </c>
      <c r="AB28" s="12">
        <f t="shared" si="13"/>
        <v>0</v>
      </c>
      <c r="AC28" s="12">
        <f t="shared" ref="AC28:AC30" si="18">Z28+AA28+AB28</f>
        <v>3</v>
      </c>
      <c r="AD28" s="12">
        <f>RANK(AC28,AC27:AC30)</f>
        <v>1</v>
      </c>
    </row>
    <row r="29" spans="2:30" ht="37.5" hidden="1" customHeight="1" x14ac:dyDescent="0.4">
      <c r="C29" s="473" t="s">
        <v>327</v>
      </c>
      <c r="D29" s="474"/>
      <c r="E29" s="474"/>
      <c r="F29" s="474"/>
      <c r="G29" s="475"/>
      <c r="H29" s="13"/>
      <c r="I29" s="14"/>
      <c r="J29" s="15">
        <f>IF(H29&gt;I29,3,IF(H29=I29,1,0))</f>
        <v>1</v>
      </c>
      <c r="K29" s="13"/>
      <c r="L29" s="14"/>
      <c r="M29" s="15">
        <f>IF(K29&gt;L29,3,IF(K29=L29,1,0))</f>
        <v>1</v>
      </c>
      <c r="N29" s="16"/>
      <c r="O29" s="17"/>
      <c r="P29" s="18"/>
      <c r="Q29" s="19">
        <f>O30</f>
        <v>0</v>
      </c>
      <c r="R29" s="20">
        <f>N30</f>
        <v>0</v>
      </c>
      <c r="S29" s="15">
        <f>IF(Q29&gt;R29,3,IF(Q29=R29,1,0))</f>
        <v>1</v>
      </c>
      <c r="T29" s="11">
        <f>P31</f>
        <v>0</v>
      </c>
      <c r="U29" s="11">
        <f>O31</f>
        <v>3</v>
      </c>
      <c r="V29" s="11">
        <f>N31</f>
        <v>0</v>
      </c>
      <c r="W29" s="12">
        <f t="shared" si="14"/>
        <v>0</v>
      </c>
      <c r="X29" s="12">
        <f t="shared" si="14"/>
        <v>0</v>
      </c>
      <c r="Y29" s="12">
        <f t="shared" si="15"/>
        <v>0</v>
      </c>
      <c r="Z29" s="12">
        <f t="shared" si="16"/>
        <v>3</v>
      </c>
      <c r="AA29" s="12">
        <f t="shared" si="17"/>
        <v>0</v>
      </c>
      <c r="AB29" s="12">
        <f t="shared" si="13"/>
        <v>0</v>
      </c>
      <c r="AC29" s="12">
        <f t="shared" si="18"/>
        <v>3</v>
      </c>
      <c r="AD29" s="12">
        <f>RANK(AC29,AC27:AC30)</f>
        <v>1</v>
      </c>
    </row>
    <row r="30" spans="2:30" ht="37.5" hidden="1" customHeight="1" x14ac:dyDescent="0.4">
      <c r="C30" s="473" t="s">
        <v>414</v>
      </c>
      <c r="D30" s="474"/>
      <c r="E30" s="474"/>
      <c r="F30" s="474"/>
      <c r="G30" s="475"/>
      <c r="H30" s="13"/>
      <c r="I30" s="14"/>
      <c r="J30" s="15">
        <f>IF(H30&gt;I30,3,IF(H30=I30,1,0))</f>
        <v>1</v>
      </c>
      <c r="K30" s="13"/>
      <c r="L30" s="14"/>
      <c r="M30" s="15">
        <f>IF(K30&gt;L30,3,IF(K30=L30,1,0))</f>
        <v>1</v>
      </c>
      <c r="N30" s="13"/>
      <c r="O30" s="14"/>
      <c r="P30" s="15">
        <f>IF(N30&gt;O30,3,IF(N30=O30,1,0))</f>
        <v>1</v>
      </c>
      <c r="Q30" s="16"/>
      <c r="R30" s="17"/>
      <c r="S30" s="18"/>
      <c r="T30" s="11">
        <f>S31</f>
        <v>0</v>
      </c>
      <c r="U30" s="11">
        <f>R31</f>
        <v>3</v>
      </c>
      <c r="V30" s="11">
        <f>Q31</f>
        <v>0</v>
      </c>
      <c r="W30" s="12">
        <f t="shared" si="14"/>
        <v>0</v>
      </c>
      <c r="X30" s="12">
        <f t="shared" si="14"/>
        <v>0</v>
      </c>
      <c r="Y30" s="12">
        <f t="shared" si="15"/>
        <v>0</v>
      </c>
      <c r="Z30" s="12">
        <f t="shared" si="16"/>
        <v>3</v>
      </c>
      <c r="AA30" s="12">
        <f t="shared" si="17"/>
        <v>0</v>
      </c>
      <c r="AB30" s="12">
        <f t="shared" si="13"/>
        <v>0</v>
      </c>
      <c r="AC30" s="12">
        <f t="shared" si="18"/>
        <v>3</v>
      </c>
      <c r="AD30" s="12">
        <f>RANK(AC30,AC27:AC30)</f>
        <v>1</v>
      </c>
    </row>
    <row r="31" spans="2:30" ht="18.75" hidden="1" customHeight="1" x14ac:dyDescent="0.4">
      <c r="H31" s="22">
        <f>COUNTIF(J27:J30,3)</f>
        <v>0</v>
      </c>
      <c r="I31" s="22">
        <f>COUNTIF(J27:J30,1)</f>
        <v>3</v>
      </c>
      <c r="J31" s="22">
        <f>COUNTIF(J27:J30,0)</f>
        <v>0</v>
      </c>
      <c r="K31" s="22">
        <f>COUNTIF(M27:M30,3)</f>
        <v>0</v>
      </c>
      <c r="L31" s="22">
        <f>COUNTIF(M27:M30,1)</f>
        <v>3</v>
      </c>
      <c r="M31" s="22">
        <f>COUNTIF(M27:M30,0)</f>
        <v>0</v>
      </c>
      <c r="N31" s="22">
        <f>COUNTIF(P27:P30,3)</f>
        <v>0</v>
      </c>
      <c r="O31" s="22">
        <f>COUNTIF(P27:P30,1)</f>
        <v>3</v>
      </c>
      <c r="P31" s="22">
        <f>COUNTIF(P27:P30,0)</f>
        <v>0</v>
      </c>
      <c r="Q31" s="22">
        <f>COUNTIF(S27:S30,3)</f>
        <v>0</v>
      </c>
      <c r="R31" s="22">
        <f>COUNTIF(S27:S30,1)</f>
        <v>3</v>
      </c>
      <c r="S31" s="22">
        <f>COUNTIF(S27:S30,0)</f>
        <v>0</v>
      </c>
    </row>
    <row r="32" spans="2:30" x14ac:dyDescent="0.4">
      <c r="B32" t="s">
        <v>15</v>
      </c>
      <c r="H32" t="s">
        <v>16</v>
      </c>
    </row>
    <row r="33" spans="2:30" x14ac:dyDescent="0.4">
      <c r="B33" s="148"/>
      <c r="C33" s="560">
        <v>3</v>
      </c>
      <c r="D33" s="561"/>
      <c r="E33" s="561"/>
      <c r="F33" s="561"/>
      <c r="G33" s="562"/>
      <c r="H33" s="563" t="str">
        <f>C34</f>
        <v>フォルマーレA</v>
      </c>
      <c r="I33" s="563"/>
      <c r="J33" s="563"/>
      <c r="K33" s="563" t="str">
        <f>C35</f>
        <v>アウルFC</v>
      </c>
      <c r="L33" s="563"/>
      <c r="M33" s="563"/>
      <c r="N33" s="563" t="str">
        <f>C36</f>
        <v>AFU-B</v>
      </c>
      <c r="O33" s="563"/>
      <c r="P33" s="563"/>
      <c r="Q33" s="563" t="str">
        <f>C37</f>
        <v>龍ヶ崎ﾍﾟﾚｸﾞﾘﾝB</v>
      </c>
      <c r="R33" s="563"/>
      <c r="S33" s="563"/>
      <c r="T33" s="149" t="s">
        <v>2</v>
      </c>
      <c r="U33" s="149" t="s">
        <v>3</v>
      </c>
      <c r="V33" s="149" t="s">
        <v>4</v>
      </c>
      <c r="W33" s="150" t="s">
        <v>5</v>
      </c>
      <c r="X33" s="150" t="s">
        <v>6</v>
      </c>
      <c r="Y33" s="150" t="s">
        <v>7</v>
      </c>
      <c r="Z33" s="150" t="s">
        <v>8</v>
      </c>
      <c r="AA33" s="149" t="s">
        <v>9</v>
      </c>
      <c r="AB33" s="149" t="s">
        <v>10</v>
      </c>
      <c r="AC33" s="149" t="s">
        <v>11</v>
      </c>
      <c r="AD33" s="150" t="s">
        <v>12</v>
      </c>
    </row>
    <row r="34" spans="2:30" ht="24.95" customHeight="1" x14ac:dyDescent="0.4">
      <c r="C34" s="564" t="s">
        <v>399</v>
      </c>
      <c r="D34" s="565"/>
      <c r="E34" s="565"/>
      <c r="F34" s="565"/>
      <c r="G34" s="566"/>
      <c r="H34" s="4"/>
      <c r="I34" s="5"/>
      <c r="J34" s="6"/>
      <c r="K34" s="7">
        <f>I35</f>
        <v>10</v>
      </c>
      <c r="L34" s="8">
        <f>H35</f>
        <v>0</v>
      </c>
      <c r="M34" s="9">
        <f>IF(K34&gt;L34,3,IF(K34=L34,1,0))</f>
        <v>3</v>
      </c>
      <c r="N34" s="151">
        <f>I36</f>
        <v>3</v>
      </c>
      <c r="O34" s="152">
        <f>H36</f>
        <v>2</v>
      </c>
      <c r="P34" s="145">
        <f>IF(N34&gt;O34,3,IF(N34=O34,1,0))</f>
        <v>3</v>
      </c>
      <c r="Q34" s="151">
        <f>I37</f>
        <v>4</v>
      </c>
      <c r="R34" s="152">
        <f>H37</f>
        <v>1</v>
      </c>
      <c r="S34" s="10">
        <f>IF(Q34&gt;R34,3,IF(Q34=R34,1,0))</f>
        <v>3</v>
      </c>
      <c r="T34" s="173" t="s">
        <v>442</v>
      </c>
      <c r="U34" s="173" t="s">
        <v>445</v>
      </c>
      <c r="V34" s="173" t="s">
        <v>445</v>
      </c>
      <c r="W34" s="12">
        <f>H34+K34+N34+Q34</f>
        <v>17</v>
      </c>
      <c r="X34" s="12">
        <f>I34+L34+O34+R34</f>
        <v>3</v>
      </c>
      <c r="Y34" s="147">
        <f>W34-X34</f>
        <v>14</v>
      </c>
      <c r="Z34" s="155">
        <f>J34+M34+P34+S34</f>
        <v>9</v>
      </c>
      <c r="AA34" s="160">
        <f>Y34/100</f>
        <v>0.14000000000000001</v>
      </c>
      <c r="AB34" s="160">
        <f t="shared" ref="AB34:AB37" si="19">W34/10000</f>
        <v>1.6999999999999999E-3</v>
      </c>
      <c r="AC34" s="160">
        <f>Z34+AA34+AB34</f>
        <v>9.1417000000000002</v>
      </c>
      <c r="AD34" s="155">
        <f>RANK(AC34,AC34:AC37)</f>
        <v>1</v>
      </c>
    </row>
    <row r="35" spans="2:30" ht="24.95" customHeight="1" x14ac:dyDescent="0.4">
      <c r="C35" s="564" t="s">
        <v>419</v>
      </c>
      <c r="D35" s="565"/>
      <c r="E35" s="565"/>
      <c r="F35" s="565"/>
      <c r="G35" s="566"/>
      <c r="H35" s="13">
        <v>0</v>
      </c>
      <c r="I35" s="14">
        <v>10</v>
      </c>
      <c r="J35" s="15">
        <f>IF(H35&gt;I35,3,IF(H35=I35,1,0))</f>
        <v>0</v>
      </c>
      <c r="K35" s="16"/>
      <c r="L35" s="17"/>
      <c r="M35" s="18"/>
      <c r="N35" s="153">
        <f>L36</f>
        <v>0</v>
      </c>
      <c r="O35" s="154">
        <f>K36</f>
        <v>10</v>
      </c>
      <c r="P35" s="146">
        <f>IF(N35&gt;O35,3,IF(N35=O35,1,0))</f>
        <v>0</v>
      </c>
      <c r="Q35" s="153">
        <f>L37</f>
        <v>1</v>
      </c>
      <c r="R35" s="154">
        <f>K37</f>
        <v>3</v>
      </c>
      <c r="S35" s="15">
        <f>IF(Q35&gt;R35,3,IF(Q35=R35,1,0))</f>
        <v>0</v>
      </c>
      <c r="T35" s="173" t="s">
        <v>445</v>
      </c>
      <c r="U35" s="173" t="s">
        <v>445</v>
      </c>
      <c r="V35" s="173" t="s">
        <v>442</v>
      </c>
      <c r="W35" s="12">
        <f t="shared" ref="W35:W37" si="20">H35+K35+N35+Q35</f>
        <v>1</v>
      </c>
      <c r="X35" s="12">
        <f t="shared" ref="X35:X37" si="21">I35+L35+O35+R35</f>
        <v>23</v>
      </c>
      <c r="Y35" s="147">
        <f t="shared" ref="Y35:Y37" si="22">W35-X35</f>
        <v>-22</v>
      </c>
      <c r="Z35" s="155">
        <f t="shared" ref="Z35:Z37" si="23">J35+M35+P35+S35</f>
        <v>0</v>
      </c>
      <c r="AA35" s="160">
        <f t="shared" ref="AA35:AA37" si="24">Y35/100</f>
        <v>-0.22</v>
      </c>
      <c r="AB35" s="160">
        <f t="shared" si="19"/>
        <v>1E-4</v>
      </c>
      <c r="AC35" s="160">
        <f t="shared" ref="AC35:AC37" si="25">Z35+AA35+AB35</f>
        <v>-0.21990000000000001</v>
      </c>
      <c r="AD35" s="155">
        <f>RANK(AC35,AC34:AC37)</f>
        <v>4</v>
      </c>
    </row>
    <row r="36" spans="2:30" ht="24.95" customHeight="1" x14ac:dyDescent="0.4">
      <c r="C36" s="564" t="s">
        <v>422</v>
      </c>
      <c r="D36" s="565"/>
      <c r="E36" s="565"/>
      <c r="F36" s="565"/>
      <c r="G36" s="566"/>
      <c r="H36" s="13">
        <v>2</v>
      </c>
      <c r="I36" s="14">
        <v>3</v>
      </c>
      <c r="J36" s="15">
        <f>IF(H36&gt;I36,3,IF(H36=I36,1,0))</f>
        <v>0</v>
      </c>
      <c r="K36" s="13">
        <v>10</v>
      </c>
      <c r="L36" s="14">
        <v>0</v>
      </c>
      <c r="M36" s="15">
        <f>IF(K36&gt;L36,3,IF(K36=L36,1,0))</f>
        <v>3</v>
      </c>
      <c r="N36" s="16"/>
      <c r="O36" s="17"/>
      <c r="P36" s="18"/>
      <c r="Q36" s="153">
        <f>O37</f>
        <v>5</v>
      </c>
      <c r="R36" s="154">
        <f>N37</f>
        <v>0</v>
      </c>
      <c r="S36" s="15">
        <f>IF(Q36&gt;R36,3,IF(Q36=R36,1,0))</f>
        <v>3</v>
      </c>
      <c r="T36" s="173" t="s">
        <v>443</v>
      </c>
      <c r="U36" s="173" t="s">
        <v>445</v>
      </c>
      <c r="V36" s="173" t="s">
        <v>444</v>
      </c>
      <c r="W36" s="12">
        <f t="shared" si="20"/>
        <v>17</v>
      </c>
      <c r="X36" s="12">
        <f t="shared" si="21"/>
        <v>3</v>
      </c>
      <c r="Y36" s="147">
        <f t="shared" si="22"/>
        <v>14</v>
      </c>
      <c r="Z36" s="155">
        <f t="shared" si="23"/>
        <v>6</v>
      </c>
      <c r="AA36" s="160">
        <f t="shared" si="24"/>
        <v>0.14000000000000001</v>
      </c>
      <c r="AB36" s="160">
        <f t="shared" si="19"/>
        <v>1.6999999999999999E-3</v>
      </c>
      <c r="AC36" s="160">
        <f t="shared" si="25"/>
        <v>6.1416999999999993</v>
      </c>
      <c r="AD36" s="155">
        <f>RANK(AC36,AC34:AC37)</f>
        <v>2</v>
      </c>
    </row>
    <row r="37" spans="2:30" ht="24.95" customHeight="1" x14ac:dyDescent="0.4">
      <c r="C37" s="564" t="s">
        <v>416</v>
      </c>
      <c r="D37" s="565"/>
      <c r="E37" s="565"/>
      <c r="F37" s="565"/>
      <c r="G37" s="566"/>
      <c r="H37" s="13">
        <v>1</v>
      </c>
      <c r="I37" s="14">
        <v>4</v>
      </c>
      <c r="J37" s="15">
        <f>IF(H37&gt;I37,3,IF(H37=I37,1,0))</f>
        <v>0</v>
      </c>
      <c r="K37" s="13">
        <v>3</v>
      </c>
      <c r="L37" s="14">
        <v>1</v>
      </c>
      <c r="M37" s="15">
        <f>IF(K37&gt;L37,3,IF(K37=L37,1,0))</f>
        <v>3</v>
      </c>
      <c r="N37" s="13">
        <v>0</v>
      </c>
      <c r="O37" s="14">
        <v>5</v>
      </c>
      <c r="P37" s="15">
        <f>IF(N37&gt;O37,3,IF(N37=O37,1,0))</f>
        <v>0</v>
      </c>
      <c r="Q37" s="16"/>
      <c r="R37" s="17"/>
      <c r="S37" s="18"/>
      <c r="T37" s="173" t="s">
        <v>444</v>
      </c>
      <c r="U37" s="173" t="s">
        <v>445</v>
      </c>
      <c r="V37" s="173" t="s">
        <v>443</v>
      </c>
      <c r="W37" s="12">
        <f t="shared" si="20"/>
        <v>4</v>
      </c>
      <c r="X37" s="12">
        <f t="shared" si="21"/>
        <v>10</v>
      </c>
      <c r="Y37" s="147">
        <f t="shared" si="22"/>
        <v>-6</v>
      </c>
      <c r="Z37" s="155">
        <f t="shared" si="23"/>
        <v>3</v>
      </c>
      <c r="AA37" s="160">
        <f t="shared" si="24"/>
        <v>-0.06</v>
      </c>
      <c r="AB37" s="160">
        <f t="shared" si="19"/>
        <v>4.0000000000000002E-4</v>
      </c>
      <c r="AC37" s="160">
        <f t="shared" si="25"/>
        <v>2.9403999999999999</v>
      </c>
      <c r="AD37" s="155">
        <f>RANK(AC37,AC34:AC37)</f>
        <v>3</v>
      </c>
    </row>
    <row r="38" spans="2:30" x14ac:dyDescent="0.4">
      <c r="B38" t="s">
        <v>17</v>
      </c>
      <c r="H38" t="s">
        <v>18</v>
      </c>
      <c r="T38" s="174"/>
      <c r="U38" s="174"/>
      <c r="V38" s="174"/>
    </row>
    <row r="39" spans="2:30" x14ac:dyDescent="0.4">
      <c r="B39" s="148"/>
      <c r="C39" s="560">
        <v>4</v>
      </c>
      <c r="D39" s="561"/>
      <c r="E39" s="561"/>
      <c r="F39" s="561"/>
      <c r="G39" s="562"/>
      <c r="H39" s="563" t="str">
        <f>C40</f>
        <v>龍ヶ崎ﾍﾟﾚｸﾞﾘﾝA</v>
      </c>
      <c r="I39" s="563"/>
      <c r="J39" s="563"/>
      <c r="K39" s="563" t="str">
        <f>C41</f>
        <v>松戸小金原</v>
      </c>
      <c r="L39" s="563"/>
      <c r="M39" s="563"/>
      <c r="N39" s="563" t="str">
        <f>C42</f>
        <v>ｲｰｽﾄｼﾞｭﾆｱB</v>
      </c>
      <c r="O39" s="563"/>
      <c r="P39" s="563"/>
      <c r="Q39" s="563" t="str">
        <f>C43</f>
        <v>矢切SC-C</v>
      </c>
      <c r="R39" s="563"/>
      <c r="S39" s="563"/>
      <c r="T39" s="175" t="s">
        <v>2</v>
      </c>
      <c r="U39" s="175" t="s">
        <v>3</v>
      </c>
      <c r="V39" s="175" t="s">
        <v>4</v>
      </c>
      <c r="W39" s="150" t="s">
        <v>5</v>
      </c>
      <c r="X39" s="150" t="s">
        <v>6</v>
      </c>
      <c r="Y39" s="150" t="s">
        <v>7</v>
      </c>
      <c r="Z39" s="150" t="s">
        <v>8</v>
      </c>
      <c r="AA39" s="149" t="s">
        <v>9</v>
      </c>
      <c r="AB39" s="149" t="s">
        <v>10</v>
      </c>
      <c r="AC39" s="149" t="s">
        <v>11</v>
      </c>
      <c r="AD39" s="150" t="s">
        <v>12</v>
      </c>
    </row>
    <row r="40" spans="2:30" ht="24.95" customHeight="1" x14ac:dyDescent="0.4">
      <c r="C40" s="564" t="s">
        <v>415</v>
      </c>
      <c r="D40" s="565"/>
      <c r="E40" s="565"/>
      <c r="F40" s="565"/>
      <c r="G40" s="566"/>
      <c r="H40" s="4"/>
      <c r="I40" s="5"/>
      <c r="J40" s="6"/>
      <c r="K40" s="7">
        <f>I41</f>
        <v>6</v>
      </c>
      <c r="L40" s="8">
        <f>H41</f>
        <v>1</v>
      </c>
      <c r="M40" s="9">
        <f>IF(K40&gt;L40,3,IF(K40=L40,1,0))</f>
        <v>3</v>
      </c>
      <c r="N40" s="151">
        <f>I42</f>
        <v>4</v>
      </c>
      <c r="O40" s="152">
        <f>H42</f>
        <v>0</v>
      </c>
      <c r="P40" s="145">
        <f>IF(N40&gt;O40,3,IF(N40=O40,1,0))</f>
        <v>3</v>
      </c>
      <c r="Q40" s="151">
        <f>I43</f>
        <v>6</v>
      </c>
      <c r="R40" s="152">
        <f>H43</f>
        <v>0</v>
      </c>
      <c r="S40" s="10">
        <f>IF(Q40&gt;R40,3,IF(Q40=R40,1,0))</f>
        <v>3</v>
      </c>
      <c r="T40" s="173" t="s">
        <v>442</v>
      </c>
      <c r="U40" s="173" t="s">
        <v>445</v>
      </c>
      <c r="V40" s="173" t="s">
        <v>445</v>
      </c>
      <c r="W40" s="12">
        <f>H40+K40+N40+Q40</f>
        <v>16</v>
      </c>
      <c r="X40" s="12">
        <f>I40+L40+O40+R40</f>
        <v>1</v>
      </c>
      <c r="Y40" s="147">
        <f>W40-X40</f>
        <v>15</v>
      </c>
      <c r="Z40" s="155">
        <f>J40+M40+P40+S40</f>
        <v>9</v>
      </c>
      <c r="AA40" s="160">
        <f>Y40/100</f>
        <v>0.15</v>
      </c>
      <c r="AB40" s="160">
        <f t="shared" ref="AB40:AB43" si="26">W40/10000</f>
        <v>1.6000000000000001E-3</v>
      </c>
      <c r="AC40" s="160">
        <f>Z40+AA40+AB40</f>
        <v>9.1516000000000002</v>
      </c>
      <c r="AD40" s="155">
        <f>RANK(AC40,AC40:AC43)</f>
        <v>1</v>
      </c>
    </row>
    <row r="41" spans="2:30" ht="24.95" customHeight="1" x14ac:dyDescent="0.4">
      <c r="C41" s="564" t="s">
        <v>417</v>
      </c>
      <c r="D41" s="565"/>
      <c r="E41" s="565"/>
      <c r="F41" s="565"/>
      <c r="G41" s="566"/>
      <c r="H41" s="13">
        <v>1</v>
      </c>
      <c r="I41" s="14">
        <v>6</v>
      </c>
      <c r="J41" s="15">
        <f>IF(H41&gt;I41,3,IF(H41=I41,1,0))</f>
        <v>0</v>
      </c>
      <c r="K41" s="16"/>
      <c r="L41" s="17"/>
      <c r="M41" s="18"/>
      <c r="N41" s="153">
        <f>L42</f>
        <v>0</v>
      </c>
      <c r="O41" s="154">
        <f>K42</f>
        <v>1</v>
      </c>
      <c r="P41" s="146">
        <f>IF(N41&gt;O41,3,IF(N41=O41,1,0))</f>
        <v>0</v>
      </c>
      <c r="Q41" s="153">
        <f>L43</f>
        <v>5</v>
      </c>
      <c r="R41" s="154">
        <f>K43</f>
        <v>1</v>
      </c>
      <c r="S41" s="15">
        <f>IF(Q41&gt;R41,3,IF(Q41=R41,1,0))</f>
        <v>3</v>
      </c>
      <c r="T41" s="173" t="s">
        <v>444</v>
      </c>
      <c r="U41" s="173" t="s">
        <v>445</v>
      </c>
      <c r="V41" s="173" t="s">
        <v>443</v>
      </c>
      <c r="W41" s="12">
        <f t="shared" ref="W41:W43" si="27">H41+K41+N41+Q41</f>
        <v>6</v>
      </c>
      <c r="X41" s="12">
        <f t="shared" ref="X41:X43" si="28">I41+L41+O41+R41</f>
        <v>8</v>
      </c>
      <c r="Y41" s="147">
        <f t="shared" ref="Y41:Y43" si="29">W41-X41</f>
        <v>-2</v>
      </c>
      <c r="Z41" s="155">
        <f t="shared" ref="Z41:Z43" si="30">J41+M41+P41+S41</f>
        <v>3</v>
      </c>
      <c r="AA41" s="160">
        <f t="shared" ref="AA41:AA43" si="31">Y41/100</f>
        <v>-0.02</v>
      </c>
      <c r="AB41" s="160">
        <f t="shared" si="26"/>
        <v>5.9999999999999995E-4</v>
      </c>
      <c r="AC41" s="160">
        <f t="shared" ref="AC41:AC43" si="32">Z41+AA41+AB41</f>
        <v>2.9805999999999999</v>
      </c>
      <c r="AD41" s="155">
        <f>RANK(AC41,AC40:AC43)</f>
        <v>2</v>
      </c>
    </row>
    <row r="42" spans="2:30" ht="24.95" customHeight="1" x14ac:dyDescent="0.4">
      <c r="C42" s="564" t="s">
        <v>327</v>
      </c>
      <c r="D42" s="565"/>
      <c r="E42" s="565"/>
      <c r="F42" s="565"/>
      <c r="G42" s="566"/>
      <c r="H42" s="13">
        <v>0</v>
      </c>
      <c r="I42" s="14">
        <v>4</v>
      </c>
      <c r="J42" s="15">
        <f>IF(H42&gt;I42,3,IF(H42=I42,1,0))</f>
        <v>0</v>
      </c>
      <c r="K42" s="13">
        <v>1</v>
      </c>
      <c r="L42" s="14">
        <v>0</v>
      </c>
      <c r="M42" s="15">
        <f>IF(K42&gt;L42,3,IF(K42=L42,1,0))</f>
        <v>3</v>
      </c>
      <c r="N42" s="16"/>
      <c r="O42" s="17"/>
      <c r="P42" s="18"/>
      <c r="Q42" s="153">
        <f>O43</f>
        <v>0</v>
      </c>
      <c r="R42" s="154">
        <f>N43</f>
        <v>1</v>
      </c>
      <c r="S42" s="15">
        <f>IF(Q42&gt;R42,3,IF(Q42=R42,1,0))</f>
        <v>0</v>
      </c>
      <c r="T42" s="173" t="s">
        <v>444</v>
      </c>
      <c r="U42" s="173" t="s">
        <v>445</v>
      </c>
      <c r="V42" s="173" t="s">
        <v>443</v>
      </c>
      <c r="W42" s="12">
        <f t="shared" si="27"/>
        <v>1</v>
      </c>
      <c r="X42" s="12">
        <f t="shared" si="28"/>
        <v>5</v>
      </c>
      <c r="Y42" s="147">
        <f t="shared" si="29"/>
        <v>-4</v>
      </c>
      <c r="Z42" s="155">
        <f t="shared" si="30"/>
        <v>3</v>
      </c>
      <c r="AA42" s="160">
        <f t="shared" si="31"/>
        <v>-0.04</v>
      </c>
      <c r="AB42" s="160">
        <f t="shared" si="26"/>
        <v>1E-4</v>
      </c>
      <c r="AC42" s="160">
        <f t="shared" si="32"/>
        <v>2.9601000000000002</v>
      </c>
      <c r="AD42" s="155">
        <f>RANK(AC42,AC40:AC43)</f>
        <v>3</v>
      </c>
    </row>
    <row r="43" spans="2:30" ht="24.95" customHeight="1" x14ac:dyDescent="0.4">
      <c r="C43" s="564" t="s">
        <v>414</v>
      </c>
      <c r="D43" s="565"/>
      <c r="E43" s="565"/>
      <c r="F43" s="565"/>
      <c r="G43" s="566"/>
      <c r="H43" s="13">
        <v>0</v>
      </c>
      <c r="I43" s="14">
        <v>6</v>
      </c>
      <c r="J43" s="15">
        <f>IF(H43&gt;I43,3,IF(H43=I43,1,0))</f>
        <v>0</v>
      </c>
      <c r="K43" s="13">
        <v>1</v>
      </c>
      <c r="L43" s="14">
        <v>5</v>
      </c>
      <c r="M43" s="15">
        <f>IF(K43&gt;L43,3,IF(K43=L43,1,0))</f>
        <v>0</v>
      </c>
      <c r="N43" s="13">
        <v>1</v>
      </c>
      <c r="O43" s="14">
        <v>0</v>
      </c>
      <c r="P43" s="15">
        <f>IF(N43&gt;O43,3,IF(N43=O43,1,0))</f>
        <v>3</v>
      </c>
      <c r="Q43" s="16"/>
      <c r="R43" s="17"/>
      <c r="S43" s="18"/>
      <c r="T43" s="173" t="s">
        <v>444</v>
      </c>
      <c r="U43" s="173" t="s">
        <v>445</v>
      </c>
      <c r="V43" s="173" t="s">
        <v>443</v>
      </c>
      <c r="W43" s="12">
        <f t="shared" si="27"/>
        <v>2</v>
      </c>
      <c r="X43" s="12">
        <f t="shared" si="28"/>
        <v>11</v>
      </c>
      <c r="Y43" s="147">
        <f t="shared" si="29"/>
        <v>-9</v>
      </c>
      <c r="Z43" s="155">
        <f t="shared" si="30"/>
        <v>3</v>
      </c>
      <c r="AA43" s="160">
        <f t="shared" si="31"/>
        <v>-0.09</v>
      </c>
      <c r="AB43" s="160">
        <f t="shared" si="26"/>
        <v>2.0000000000000001E-4</v>
      </c>
      <c r="AC43" s="160">
        <f t="shared" si="32"/>
        <v>2.9102000000000001</v>
      </c>
      <c r="AD43" s="155">
        <f>RANK(AC43,AC40:AC43)</f>
        <v>4</v>
      </c>
    </row>
    <row r="45" spans="2:30" ht="18.75" customHeight="1" x14ac:dyDescent="0.4"/>
    <row r="46" spans="2:30" ht="18.75" customHeight="1" thickBot="1" x14ac:dyDescent="0.45">
      <c r="B46" s="23" t="s">
        <v>19</v>
      </c>
      <c r="C46" s="545" t="s">
        <v>423</v>
      </c>
      <c r="D46" s="546"/>
      <c r="E46" s="546"/>
      <c r="F46" s="546"/>
      <c r="G46" s="547"/>
      <c r="H46" s="23" t="s">
        <v>20</v>
      </c>
      <c r="I46" s="23" t="s">
        <v>21</v>
      </c>
    </row>
    <row r="47" spans="2:30" ht="18.75" customHeight="1" x14ac:dyDescent="0.4">
      <c r="C47" s="551"/>
      <c r="D47" s="552"/>
      <c r="E47" s="552"/>
      <c r="F47" s="552"/>
      <c r="G47" s="553"/>
      <c r="H47" s="24">
        <v>11</v>
      </c>
      <c r="I47" s="25"/>
    </row>
    <row r="48" spans="2:30" ht="18.75" customHeight="1" thickBot="1" x14ac:dyDescent="0.45">
      <c r="B48" s="23"/>
      <c r="C48" s="23"/>
      <c r="D48" s="23"/>
      <c r="E48" s="23"/>
      <c r="F48" s="139" t="s">
        <v>268</v>
      </c>
      <c r="G48" s="23"/>
      <c r="H48" s="23"/>
      <c r="I48" s="26"/>
      <c r="K48" s="545" t="str">
        <f>IF(H47&gt;H50,C46,IF(I47&gt;I50,C46,C50))</f>
        <v>矢切SC-A</v>
      </c>
      <c r="L48" s="546"/>
      <c r="M48" s="546"/>
      <c r="N48" s="546"/>
      <c r="O48" s="547"/>
      <c r="Q48" s="23" t="s">
        <v>20</v>
      </c>
      <c r="R48" s="23" t="s">
        <v>21</v>
      </c>
    </row>
    <row r="49" spans="2:31" ht="18.75" customHeight="1" x14ac:dyDescent="0.4">
      <c r="B49" s="23"/>
      <c r="C49" s="23"/>
      <c r="D49" s="23"/>
      <c r="E49" s="23"/>
      <c r="F49" s="23"/>
      <c r="G49" s="23"/>
      <c r="H49" s="23"/>
      <c r="I49" s="27"/>
      <c r="K49" s="551"/>
      <c r="L49" s="552"/>
      <c r="M49" s="552"/>
      <c r="N49" s="552"/>
      <c r="O49" s="553"/>
      <c r="Q49" s="28">
        <v>5</v>
      </c>
      <c r="R49" s="29"/>
    </row>
    <row r="50" spans="2:31" ht="18.75" customHeight="1" thickBot="1" x14ac:dyDescent="0.45">
      <c r="B50" s="23" t="s">
        <v>22</v>
      </c>
      <c r="C50" s="570" t="s">
        <v>355</v>
      </c>
      <c r="D50" s="571"/>
      <c r="E50" s="571"/>
      <c r="F50" s="571"/>
      <c r="G50" s="572"/>
      <c r="H50" s="30">
        <v>0</v>
      </c>
      <c r="I50" s="31"/>
      <c r="R50" s="27"/>
    </row>
    <row r="51" spans="2:31" ht="18.75" customHeight="1" thickBot="1" x14ac:dyDescent="0.45">
      <c r="B51" s="23"/>
      <c r="C51" s="573"/>
      <c r="D51" s="574"/>
      <c r="E51" s="574"/>
      <c r="F51" s="574"/>
      <c r="G51" s="575"/>
      <c r="H51" s="23"/>
      <c r="I51" s="1"/>
      <c r="R51" s="27"/>
      <c r="T51" s="545" t="str">
        <f>IF(Q49&gt;Q55,K48,IF(R49&gt;R55,K48,K55))</f>
        <v>矢切SC-A</v>
      </c>
      <c r="U51" s="546"/>
      <c r="V51" s="546"/>
      <c r="W51" s="546"/>
      <c r="X51" s="547"/>
      <c r="Y51" s="23" t="s">
        <v>20</v>
      </c>
      <c r="Z51" s="23" t="s">
        <v>21</v>
      </c>
    </row>
    <row r="52" spans="2:31" ht="18.75" customHeight="1" x14ac:dyDescent="0.4">
      <c r="B52" s="23"/>
      <c r="C52" s="23"/>
      <c r="D52" s="23"/>
      <c r="E52" s="23"/>
      <c r="F52" s="23"/>
      <c r="G52" s="23"/>
      <c r="H52" s="23"/>
      <c r="N52" s="139" t="s">
        <v>268</v>
      </c>
      <c r="R52" s="27"/>
      <c r="T52" s="548"/>
      <c r="U52" s="549"/>
      <c r="V52" s="549"/>
      <c r="W52" s="549"/>
      <c r="X52" s="550"/>
      <c r="Y52" s="28">
        <v>1</v>
      </c>
      <c r="Z52" s="29"/>
    </row>
    <row r="53" spans="2:31" ht="18.75" customHeight="1" thickBot="1" x14ac:dyDescent="0.45">
      <c r="B53" s="23" t="s">
        <v>23</v>
      </c>
      <c r="C53" s="570" t="s">
        <v>399</v>
      </c>
      <c r="D53" s="571"/>
      <c r="E53" s="571"/>
      <c r="F53" s="571"/>
      <c r="G53" s="572"/>
      <c r="H53" s="23" t="s">
        <v>20</v>
      </c>
      <c r="I53" s="23" t="s">
        <v>21</v>
      </c>
      <c r="R53" s="27"/>
      <c r="T53" s="551"/>
      <c r="U53" s="552"/>
      <c r="V53" s="552"/>
      <c r="W53" s="552"/>
      <c r="X53" s="553"/>
      <c r="Z53" s="27"/>
    </row>
    <row r="54" spans="2:31" ht="18.75" customHeight="1" x14ac:dyDescent="0.4">
      <c r="C54" s="573"/>
      <c r="D54" s="574"/>
      <c r="E54" s="574"/>
      <c r="F54" s="574"/>
      <c r="G54" s="575"/>
      <c r="H54" s="24">
        <v>6</v>
      </c>
      <c r="I54" s="25"/>
      <c r="R54" s="27"/>
      <c r="Z54" s="27"/>
    </row>
    <row r="55" spans="2:31" ht="18.75" customHeight="1" thickBot="1" x14ac:dyDescent="0.45">
      <c r="B55" s="23"/>
      <c r="C55" s="23"/>
      <c r="D55" s="23"/>
      <c r="E55" s="23"/>
      <c r="F55" s="139" t="s">
        <v>270</v>
      </c>
      <c r="G55" s="23"/>
      <c r="H55" s="23"/>
      <c r="I55" s="27"/>
      <c r="K55" s="576" t="str">
        <f>IF(H54&gt;H57,C53,IF(I54&gt;I57,C53,C57))</f>
        <v>フォルマーレA</v>
      </c>
      <c r="L55" s="577"/>
      <c r="M55" s="577"/>
      <c r="N55" s="577"/>
      <c r="O55" s="578"/>
      <c r="Q55" s="32">
        <v>1</v>
      </c>
      <c r="R55" s="33"/>
      <c r="Z55" s="27"/>
    </row>
    <row r="56" spans="2:31" ht="18.75" customHeight="1" x14ac:dyDescent="0.4">
      <c r="B56" s="23"/>
      <c r="C56" s="23"/>
      <c r="D56" s="23"/>
      <c r="E56" s="23"/>
      <c r="F56" s="23"/>
      <c r="G56" s="23"/>
      <c r="H56" s="23"/>
      <c r="I56" s="27"/>
      <c r="K56" s="579"/>
      <c r="L56" s="580"/>
      <c r="M56" s="580"/>
      <c r="N56" s="580"/>
      <c r="O56" s="581"/>
      <c r="R56" s="1"/>
      <c r="Z56" s="27"/>
    </row>
    <row r="57" spans="2:31" ht="18.75" customHeight="1" thickBot="1" x14ac:dyDescent="0.45">
      <c r="B57" s="23" t="s">
        <v>24</v>
      </c>
      <c r="C57" s="570" t="s">
        <v>424</v>
      </c>
      <c r="D57" s="571"/>
      <c r="E57" s="571"/>
      <c r="F57" s="571"/>
      <c r="G57" s="572"/>
      <c r="H57" s="30">
        <v>2</v>
      </c>
      <c r="I57" s="31"/>
      <c r="Z57" s="27"/>
    </row>
    <row r="58" spans="2:31" ht="18.75" customHeight="1" x14ac:dyDescent="0.4">
      <c r="B58" s="23"/>
      <c r="C58" s="573"/>
      <c r="D58" s="574"/>
      <c r="E58" s="574"/>
      <c r="F58" s="574"/>
      <c r="G58" s="575"/>
      <c r="H58" s="23"/>
      <c r="I58" s="1"/>
      <c r="Z58" s="27"/>
    </row>
    <row r="59" spans="2:31" ht="18.75" customHeight="1" x14ac:dyDescent="0.4">
      <c r="B59" s="23"/>
      <c r="C59" s="23"/>
      <c r="D59" s="23"/>
      <c r="E59" s="23"/>
      <c r="F59" s="23"/>
      <c r="G59" s="23"/>
      <c r="H59" s="23"/>
      <c r="Z59" s="27"/>
    </row>
    <row r="60" spans="2:31" ht="18.75" customHeight="1" thickBot="1" x14ac:dyDescent="0.45">
      <c r="B60" s="23" t="s">
        <v>25</v>
      </c>
      <c r="C60" s="570" t="s">
        <v>406</v>
      </c>
      <c r="D60" s="571"/>
      <c r="E60" s="571"/>
      <c r="F60" s="571"/>
      <c r="G60" s="572"/>
      <c r="H60" s="23" t="s">
        <v>20</v>
      </c>
      <c r="I60" s="23" t="s">
        <v>21</v>
      </c>
      <c r="Z60" s="27"/>
      <c r="AD60" s="23"/>
      <c r="AE60" s="23"/>
    </row>
    <row r="61" spans="2:31" ht="18.75" customHeight="1" x14ac:dyDescent="0.4">
      <c r="C61" s="573"/>
      <c r="D61" s="574"/>
      <c r="E61" s="574"/>
      <c r="F61" s="574"/>
      <c r="G61" s="575"/>
      <c r="H61" s="24">
        <v>1</v>
      </c>
      <c r="I61" s="25"/>
      <c r="Z61" s="27"/>
    </row>
    <row r="62" spans="2:31" ht="18.75" customHeight="1" thickBot="1" x14ac:dyDescent="0.45">
      <c r="B62" s="23"/>
      <c r="C62" s="23"/>
      <c r="D62" s="23"/>
      <c r="E62" s="23"/>
      <c r="F62" s="139" t="s">
        <v>269</v>
      </c>
      <c r="G62" s="23"/>
      <c r="H62" s="23"/>
      <c r="I62" s="26"/>
      <c r="K62" s="545" t="str">
        <f>IF(H61&gt;H64,C60,IF(I61&gt;I64,C60,C64))</f>
        <v>VESPAS－FC</v>
      </c>
      <c r="L62" s="546"/>
      <c r="M62" s="546"/>
      <c r="N62" s="546"/>
      <c r="O62" s="547"/>
      <c r="Q62" s="23" t="s">
        <v>20</v>
      </c>
      <c r="R62" s="23" t="s">
        <v>21</v>
      </c>
      <c r="Z62" s="27"/>
    </row>
    <row r="63" spans="2:31" ht="18.75" customHeight="1" x14ac:dyDescent="0.4">
      <c r="B63" s="23"/>
      <c r="C63" s="23"/>
      <c r="D63" s="23"/>
      <c r="E63" s="23"/>
      <c r="F63" s="23"/>
      <c r="G63" s="23"/>
      <c r="H63" s="23"/>
      <c r="I63" s="27"/>
      <c r="K63" s="551"/>
      <c r="L63" s="552"/>
      <c r="M63" s="552"/>
      <c r="N63" s="552"/>
      <c r="O63" s="553"/>
      <c r="Q63" s="28">
        <v>5</v>
      </c>
      <c r="R63" s="29"/>
      <c r="Z63" s="27"/>
    </row>
    <row r="64" spans="2:31" ht="18.75" customHeight="1" thickBot="1" x14ac:dyDescent="0.45">
      <c r="B64" s="23" t="s">
        <v>26</v>
      </c>
      <c r="C64" s="545" t="s">
        <v>418</v>
      </c>
      <c r="D64" s="546"/>
      <c r="E64" s="546"/>
      <c r="F64" s="546"/>
      <c r="G64" s="547"/>
      <c r="H64" s="30">
        <v>4</v>
      </c>
      <c r="I64" s="31"/>
      <c r="R64" s="27"/>
      <c r="Z64" s="27"/>
    </row>
    <row r="65" spans="2:26" ht="18.75" customHeight="1" x14ac:dyDescent="0.4">
      <c r="B65" s="23"/>
      <c r="C65" s="551"/>
      <c r="D65" s="552"/>
      <c r="E65" s="552"/>
      <c r="F65" s="552"/>
      <c r="G65" s="553"/>
      <c r="H65" s="23"/>
      <c r="I65" s="1"/>
      <c r="R65" s="27"/>
      <c r="T65" s="545" t="str">
        <f>IF(Q63&gt;Q69,K62,IF(R63&gt;R69,K62,K69))</f>
        <v>VESPAS－FC</v>
      </c>
      <c r="U65" s="546"/>
      <c r="V65" s="546"/>
      <c r="W65" s="546"/>
      <c r="X65" s="547"/>
      <c r="Z65" s="27"/>
    </row>
    <row r="66" spans="2:26" ht="18.75" customHeight="1" thickBot="1" x14ac:dyDescent="0.45">
      <c r="B66" s="23"/>
      <c r="C66" s="23"/>
      <c r="D66" s="23"/>
      <c r="E66" s="23"/>
      <c r="F66" s="23"/>
      <c r="G66" s="23"/>
      <c r="H66" s="23"/>
      <c r="N66" s="172" t="s">
        <v>270</v>
      </c>
      <c r="R66" s="27"/>
      <c r="T66" s="548"/>
      <c r="U66" s="549"/>
      <c r="V66" s="549"/>
      <c r="W66" s="549"/>
      <c r="X66" s="550"/>
      <c r="Y66" s="32">
        <v>3</v>
      </c>
      <c r="Z66" s="33"/>
    </row>
    <row r="67" spans="2:26" ht="18.75" customHeight="1" thickBot="1" x14ac:dyDescent="0.45">
      <c r="B67" s="23" t="s">
        <v>27</v>
      </c>
      <c r="C67" s="570" t="s">
        <v>349</v>
      </c>
      <c r="D67" s="571"/>
      <c r="E67" s="571"/>
      <c r="F67" s="571"/>
      <c r="G67" s="572"/>
      <c r="H67" s="23" t="s">
        <v>20</v>
      </c>
      <c r="I67" s="23" t="s">
        <v>21</v>
      </c>
      <c r="R67" s="27"/>
      <c r="T67" s="551"/>
      <c r="U67" s="552"/>
      <c r="V67" s="552"/>
      <c r="W67" s="552"/>
      <c r="X67" s="553"/>
    </row>
    <row r="68" spans="2:26" ht="18.75" customHeight="1" x14ac:dyDescent="0.4">
      <c r="C68" s="573"/>
      <c r="D68" s="574"/>
      <c r="E68" s="574"/>
      <c r="F68" s="574"/>
      <c r="G68" s="575"/>
      <c r="H68" s="24">
        <v>4</v>
      </c>
      <c r="I68" s="25"/>
      <c r="R68" s="27"/>
    </row>
    <row r="69" spans="2:26" ht="18.75" customHeight="1" thickBot="1" x14ac:dyDescent="0.45">
      <c r="B69" s="23"/>
      <c r="C69" s="23"/>
      <c r="D69" s="23"/>
      <c r="E69" s="23"/>
      <c r="F69" s="139" t="s">
        <v>271</v>
      </c>
      <c r="G69" s="23"/>
      <c r="H69" s="23"/>
      <c r="I69" s="27"/>
      <c r="K69" s="576" t="str">
        <f>IF(H68&gt;H71,C67,IF(I68&gt;I71,C67,C71))</f>
        <v>AFU</v>
      </c>
      <c r="L69" s="577"/>
      <c r="M69" s="577"/>
      <c r="N69" s="577"/>
      <c r="O69" s="578"/>
      <c r="Q69" s="32">
        <v>4</v>
      </c>
      <c r="R69" s="33"/>
    </row>
    <row r="70" spans="2:26" ht="18.75" customHeight="1" x14ac:dyDescent="0.4">
      <c r="B70" s="23"/>
      <c r="C70" s="23"/>
      <c r="D70" s="23"/>
      <c r="E70" s="23"/>
      <c r="F70" s="23"/>
      <c r="G70" s="23"/>
      <c r="H70" s="23"/>
      <c r="I70" s="27"/>
      <c r="K70" s="579"/>
      <c r="L70" s="580"/>
      <c r="M70" s="580"/>
      <c r="N70" s="580"/>
      <c r="O70" s="581"/>
      <c r="R70" s="1"/>
    </row>
    <row r="71" spans="2:26" ht="18.75" customHeight="1" thickBot="1" x14ac:dyDescent="0.45">
      <c r="B71" s="23" t="s">
        <v>28</v>
      </c>
      <c r="C71" s="570" t="s">
        <v>441</v>
      </c>
      <c r="D71" s="571"/>
      <c r="E71" s="571"/>
      <c r="F71" s="571"/>
      <c r="G71" s="572"/>
      <c r="H71" s="30">
        <v>1</v>
      </c>
      <c r="I71" s="31"/>
    </row>
    <row r="72" spans="2:26" ht="18.75" customHeight="1" x14ac:dyDescent="0.4">
      <c r="B72" s="23"/>
      <c r="C72" s="573"/>
      <c r="D72" s="574"/>
      <c r="E72" s="574"/>
      <c r="F72" s="574"/>
      <c r="G72" s="575"/>
      <c r="H72" s="23"/>
      <c r="I72" s="1"/>
    </row>
    <row r="73" spans="2:26" ht="42" customHeight="1" x14ac:dyDescent="0.4">
      <c r="Q73" s="421"/>
      <c r="R73" s="421"/>
      <c r="T73" s="567" t="str">
        <f>IF(Y52&gt;Y66,T51,IF(Z52&gt;Z66,T51,T65))</f>
        <v>VESPAS－FC</v>
      </c>
      <c r="U73" s="568"/>
      <c r="V73" s="568"/>
      <c r="W73" s="568"/>
      <c r="X73" s="569"/>
    </row>
    <row r="74" spans="2:26" ht="42" customHeight="1" x14ac:dyDescent="0.4">
      <c r="Q74" s="421"/>
      <c r="R74" s="421"/>
      <c r="T74" s="567" t="str">
        <f>IF(Y52&gt;Y66,T65,IF(Z52&gt;Z66,T65,T51))</f>
        <v>矢切SC-A</v>
      </c>
      <c r="U74" s="568"/>
      <c r="V74" s="568"/>
      <c r="W74" s="568"/>
      <c r="X74" s="569"/>
    </row>
  </sheetData>
  <mergeCells count="73">
    <mergeCell ref="C43:G43"/>
    <mergeCell ref="K69:O70"/>
    <mergeCell ref="C71:G72"/>
    <mergeCell ref="Q73:R73"/>
    <mergeCell ref="T73:X73"/>
    <mergeCell ref="C46:G47"/>
    <mergeCell ref="K48:O49"/>
    <mergeCell ref="C50:G51"/>
    <mergeCell ref="T51:X53"/>
    <mergeCell ref="C53:G54"/>
    <mergeCell ref="K55:O56"/>
    <mergeCell ref="Q74:R74"/>
    <mergeCell ref="T74:X74"/>
    <mergeCell ref="C57:G58"/>
    <mergeCell ref="C60:G61"/>
    <mergeCell ref="K62:O63"/>
    <mergeCell ref="C64:G65"/>
    <mergeCell ref="T65:X67"/>
    <mergeCell ref="C67:G68"/>
    <mergeCell ref="C42:G42"/>
    <mergeCell ref="C41:G41"/>
    <mergeCell ref="C40:G40"/>
    <mergeCell ref="C39:G39"/>
    <mergeCell ref="H39:J39"/>
    <mergeCell ref="K39:M39"/>
    <mergeCell ref="N39:P39"/>
    <mergeCell ref="Q39:S39"/>
    <mergeCell ref="C37:G37"/>
    <mergeCell ref="C36:G36"/>
    <mergeCell ref="C35:G35"/>
    <mergeCell ref="C34:G34"/>
    <mergeCell ref="C33:G33"/>
    <mergeCell ref="H33:J33"/>
    <mergeCell ref="K33:M33"/>
    <mergeCell ref="N33:P33"/>
    <mergeCell ref="Q33:S33"/>
    <mergeCell ref="C30:G30"/>
    <mergeCell ref="K26:M26"/>
    <mergeCell ref="N26:P26"/>
    <mergeCell ref="Q26:S26"/>
    <mergeCell ref="C27:G27"/>
    <mergeCell ref="C28:G28"/>
    <mergeCell ref="C29:G29"/>
    <mergeCell ref="H26:J26"/>
    <mergeCell ref="C19:G19"/>
    <mergeCell ref="C20:G20"/>
    <mergeCell ref="C21:G21"/>
    <mergeCell ref="C22:G22"/>
    <mergeCell ref="C26:G26"/>
    <mergeCell ref="Q18:S18"/>
    <mergeCell ref="K10:M10"/>
    <mergeCell ref="N10:P10"/>
    <mergeCell ref="Q10:S10"/>
    <mergeCell ref="C11:G11"/>
    <mergeCell ref="C12:G12"/>
    <mergeCell ref="C13:G13"/>
    <mergeCell ref="H10:J10"/>
    <mergeCell ref="C14:G14"/>
    <mergeCell ref="C18:G18"/>
    <mergeCell ref="H18:J18"/>
    <mergeCell ref="K18:M18"/>
    <mergeCell ref="N18:P18"/>
    <mergeCell ref="C4:G4"/>
    <mergeCell ref="C5:G5"/>
    <mergeCell ref="C6:G6"/>
    <mergeCell ref="C7:G7"/>
    <mergeCell ref="C10:G10"/>
    <mergeCell ref="A1:AD1"/>
    <mergeCell ref="C3:G3"/>
    <mergeCell ref="H3:J3"/>
    <mergeCell ref="K3:M3"/>
    <mergeCell ref="N3:P3"/>
    <mergeCell ref="Q3:S3"/>
  </mergeCells>
  <phoneticPr fontId="2"/>
  <pageMargins left="0.23622047244094491" right="0.23622047244094491" top="0" bottom="0" header="0.31496062992125984" footer="0.31496062992125984"/>
  <pageSetup paperSize="8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BC27-26B0-44F1-8866-034FE29D8591}">
  <dimension ref="A1:AH56"/>
  <sheetViews>
    <sheetView zoomScale="70" zoomScaleNormal="70" workbookViewId="0">
      <selection activeCell="T46" sqref="T46:X48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0" ht="31.5" customHeight="1" x14ac:dyDescent="0.4">
      <c r="A1" s="458" t="s">
        <v>376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0" x14ac:dyDescent="0.4">
      <c r="B2" t="s">
        <v>0</v>
      </c>
      <c r="H2" t="s">
        <v>1</v>
      </c>
    </row>
    <row r="3" spans="1:30" x14ac:dyDescent="0.4">
      <c r="C3" s="489">
        <v>1</v>
      </c>
      <c r="D3" s="490"/>
      <c r="E3" s="490"/>
      <c r="F3" s="490"/>
      <c r="G3" s="491"/>
      <c r="H3" s="492" t="str">
        <f>C4</f>
        <v>白井FC－A</v>
      </c>
      <c r="I3" s="492"/>
      <c r="J3" s="492"/>
      <c r="K3" s="492" t="str">
        <f>C5</f>
        <v>LiETO</v>
      </c>
      <c r="L3" s="492"/>
      <c r="M3" s="492"/>
      <c r="N3" s="492" t="str">
        <f>C6</f>
        <v>AFU-B</v>
      </c>
      <c r="O3" s="492"/>
      <c r="P3" s="492"/>
      <c r="Q3" s="492" t="str">
        <f>C7</f>
        <v>高柳FC柏W</v>
      </c>
      <c r="R3" s="492"/>
      <c r="S3" s="492"/>
      <c r="T3" s="2" t="s">
        <v>2</v>
      </c>
      <c r="U3" s="2" t="s">
        <v>3</v>
      </c>
      <c r="V3" s="2" t="s">
        <v>4</v>
      </c>
      <c r="W3" s="3" t="s">
        <v>5</v>
      </c>
      <c r="X3" s="3" t="s">
        <v>6</v>
      </c>
      <c r="Y3" s="3" t="s">
        <v>7</v>
      </c>
      <c r="Z3" s="3" t="s">
        <v>8</v>
      </c>
      <c r="AA3" s="2" t="s">
        <v>9</v>
      </c>
      <c r="AB3" s="2" t="s">
        <v>10</v>
      </c>
      <c r="AC3" s="2" t="s">
        <v>11</v>
      </c>
      <c r="AD3" s="3" t="s">
        <v>12</v>
      </c>
    </row>
    <row r="4" spans="1:30" ht="37.5" customHeight="1" x14ac:dyDescent="0.4">
      <c r="C4" s="473" t="s">
        <v>446</v>
      </c>
      <c r="D4" s="474"/>
      <c r="E4" s="474"/>
      <c r="F4" s="474"/>
      <c r="G4" s="475"/>
      <c r="H4" s="4"/>
      <c r="I4" s="5"/>
      <c r="J4" s="6"/>
      <c r="K4" s="7">
        <f>I5</f>
        <v>12</v>
      </c>
      <c r="L4" s="8">
        <f>H5</f>
        <v>0</v>
      </c>
      <c r="M4" s="9">
        <f>IF(K4&gt;L4,3,IF(K4=L4,1,0))</f>
        <v>3</v>
      </c>
      <c r="N4" s="7">
        <f>I6</f>
        <v>0</v>
      </c>
      <c r="O4" s="8">
        <f>H6</f>
        <v>3</v>
      </c>
      <c r="P4" s="9">
        <f>IF(N4&gt;O4,3,IF(N4=O4,1,0))</f>
        <v>0</v>
      </c>
      <c r="Q4" s="7">
        <f>I7</f>
        <v>4</v>
      </c>
      <c r="R4" s="8">
        <f>H7</f>
        <v>0</v>
      </c>
      <c r="S4" s="10">
        <f>IF(Q4&gt;R4,3,IF(Q4=R4,1,0))</f>
        <v>3</v>
      </c>
      <c r="T4" s="11">
        <f>J8</f>
        <v>2</v>
      </c>
      <c r="U4" s="11">
        <f>I8</f>
        <v>0</v>
      </c>
      <c r="V4" s="11">
        <f>H8</f>
        <v>1</v>
      </c>
      <c r="W4" s="12">
        <f t="shared" ref="W4:X7" si="0">H4+K4+N4+Q4</f>
        <v>16</v>
      </c>
      <c r="X4" s="12">
        <f t="shared" si="0"/>
        <v>3</v>
      </c>
      <c r="Y4" s="12">
        <f>W4-X4</f>
        <v>13</v>
      </c>
      <c r="Z4" s="12">
        <f>J4+M4+P4+S4</f>
        <v>6</v>
      </c>
      <c r="AA4" s="12">
        <f>Y4/100</f>
        <v>0.13</v>
      </c>
      <c r="AB4" s="12">
        <f>W4/10000</f>
        <v>1.6000000000000001E-3</v>
      </c>
      <c r="AC4" s="12">
        <f>Z4+AA4+AB4</f>
        <v>6.1315999999999997</v>
      </c>
      <c r="AD4" s="12">
        <f>RANK(AC4,AC4:AC7)</f>
        <v>2</v>
      </c>
    </row>
    <row r="5" spans="1:30" ht="37.5" customHeight="1" x14ac:dyDescent="0.4">
      <c r="C5" s="473" t="s">
        <v>454</v>
      </c>
      <c r="D5" s="474"/>
      <c r="E5" s="474"/>
      <c r="F5" s="474"/>
      <c r="G5" s="475"/>
      <c r="H5" s="13">
        <v>0</v>
      </c>
      <c r="I5" s="14">
        <v>12</v>
      </c>
      <c r="J5" s="15">
        <f>IF(H5&gt;I5,3,IF(H5=I5,1,0))</f>
        <v>0</v>
      </c>
      <c r="K5" s="16"/>
      <c r="L5" s="17"/>
      <c r="M5" s="18"/>
      <c r="N5" s="19">
        <f>L6</f>
        <v>0</v>
      </c>
      <c r="O5" s="20">
        <f>K6</f>
        <v>7</v>
      </c>
      <c r="P5" s="21">
        <f>IF(N5&gt;O5,3,IF(N5=O5,1,0))</f>
        <v>0</v>
      </c>
      <c r="Q5" s="19">
        <f>L7</f>
        <v>2</v>
      </c>
      <c r="R5" s="20">
        <f>K7</f>
        <v>2</v>
      </c>
      <c r="S5" s="15">
        <f>IF(Q5&gt;R5,3,IF(Q5=R5,1,0))</f>
        <v>1</v>
      </c>
      <c r="T5" s="11">
        <f>M8</f>
        <v>0</v>
      </c>
      <c r="U5" s="11">
        <f>L8</f>
        <v>1</v>
      </c>
      <c r="V5" s="11">
        <f>K8</f>
        <v>2</v>
      </c>
      <c r="W5" s="12">
        <f t="shared" si="0"/>
        <v>2</v>
      </c>
      <c r="X5" s="12">
        <f t="shared" si="0"/>
        <v>21</v>
      </c>
      <c r="Y5" s="12">
        <f>W5-X5</f>
        <v>-19</v>
      </c>
      <c r="Z5" s="12">
        <f>J5+M5+P5+S5</f>
        <v>1</v>
      </c>
      <c r="AA5" s="12">
        <f>Y5/100</f>
        <v>-0.19</v>
      </c>
      <c r="AB5" s="12">
        <f>W5/10000</f>
        <v>2.0000000000000001E-4</v>
      </c>
      <c r="AC5" s="12">
        <f>Z5+AA5+AB5</f>
        <v>0.81020000000000003</v>
      </c>
      <c r="AD5" s="12">
        <f>RANK(AC5,AC4:AC7)</f>
        <v>4</v>
      </c>
    </row>
    <row r="6" spans="1:30" ht="37.5" customHeight="1" x14ac:dyDescent="0.4">
      <c r="C6" s="473" t="s">
        <v>422</v>
      </c>
      <c r="D6" s="474"/>
      <c r="E6" s="474"/>
      <c r="F6" s="474"/>
      <c r="G6" s="475"/>
      <c r="H6" s="13">
        <v>3</v>
      </c>
      <c r="I6" s="14">
        <v>0</v>
      </c>
      <c r="J6" s="15">
        <f>IF(H6&gt;I6,3,IF(H6=I6,1,0))</f>
        <v>3</v>
      </c>
      <c r="K6" s="13">
        <v>7</v>
      </c>
      <c r="L6" s="14">
        <v>0</v>
      </c>
      <c r="M6" s="15">
        <f>IF(K6&gt;L6,3,IF(K6=L6,1,0))</f>
        <v>3</v>
      </c>
      <c r="N6" s="16"/>
      <c r="O6" s="17"/>
      <c r="P6" s="18"/>
      <c r="Q6" s="19">
        <f>O7</f>
        <v>1</v>
      </c>
      <c r="R6" s="20">
        <f>N7</f>
        <v>0</v>
      </c>
      <c r="S6" s="15">
        <f>IF(Q6&gt;R6,3,IF(Q6=R6,1,0))</f>
        <v>3</v>
      </c>
      <c r="T6" s="11">
        <f>P8</f>
        <v>3</v>
      </c>
      <c r="U6" s="11">
        <f>O8</f>
        <v>0</v>
      </c>
      <c r="V6" s="11">
        <f>N8</f>
        <v>0</v>
      </c>
      <c r="W6" s="12">
        <f t="shared" si="0"/>
        <v>11</v>
      </c>
      <c r="X6" s="12">
        <f t="shared" si="0"/>
        <v>0</v>
      </c>
      <c r="Y6" s="12">
        <f>W6-X6</f>
        <v>11</v>
      </c>
      <c r="Z6" s="12">
        <f>J6+M6+P6+S6</f>
        <v>9</v>
      </c>
      <c r="AA6" s="12">
        <f>Y6/100</f>
        <v>0.11</v>
      </c>
      <c r="AB6" s="12">
        <f>W6/10000</f>
        <v>1.1000000000000001E-3</v>
      </c>
      <c r="AC6" s="12">
        <f>Z6+AA6+AB6</f>
        <v>9.1110999999999986</v>
      </c>
      <c r="AD6" s="12">
        <f>RANK(AC6,AC4:AC7)</f>
        <v>1</v>
      </c>
    </row>
    <row r="7" spans="1:30" ht="37.5" customHeight="1" x14ac:dyDescent="0.4">
      <c r="C7" s="473" t="s">
        <v>451</v>
      </c>
      <c r="D7" s="474"/>
      <c r="E7" s="474"/>
      <c r="F7" s="474"/>
      <c r="G7" s="475"/>
      <c r="H7" s="13">
        <v>0</v>
      </c>
      <c r="I7" s="14">
        <v>4</v>
      </c>
      <c r="J7" s="15">
        <f>IF(H7&gt;I7,3,IF(H7=I7,1,0))</f>
        <v>0</v>
      </c>
      <c r="K7" s="13">
        <v>2</v>
      </c>
      <c r="L7" s="14">
        <v>2</v>
      </c>
      <c r="M7" s="15">
        <f>IF(K7&gt;L7,3,IF(K7=L7,1,0))</f>
        <v>1</v>
      </c>
      <c r="N7" s="13">
        <v>0</v>
      </c>
      <c r="O7" s="14">
        <v>1</v>
      </c>
      <c r="P7" s="15">
        <f>IF(N7&gt;O7,3,IF(N7=O7,1,0))</f>
        <v>0</v>
      </c>
      <c r="Q7" s="16"/>
      <c r="R7" s="17"/>
      <c r="S7" s="18"/>
      <c r="T7" s="11">
        <f>S8</f>
        <v>0</v>
      </c>
      <c r="U7" s="11">
        <f>R8</f>
        <v>1</v>
      </c>
      <c r="V7" s="11">
        <f>Q8</f>
        <v>2</v>
      </c>
      <c r="W7" s="12">
        <f t="shared" si="0"/>
        <v>2</v>
      </c>
      <c r="X7" s="12">
        <f t="shared" si="0"/>
        <v>7</v>
      </c>
      <c r="Y7" s="12">
        <f>W7-X7</f>
        <v>-5</v>
      </c>
      <c r="Z7" s="12">
        <f>J7+M7+P7+S7</f>
        <v>1</v>
      </c>
      <c r="AA7" s="12">
        <f>Y7/100</f>
        <v>-0.05</v>
      </c>
      <c r="AB7" s="12">
        <f>W7/10000</f>
        <v>2.0000000000000001E-4</v>
      </c>
      <c r="AC7" s="12">
        <f>Z7+AA7+AB7</f>
        <v>0.95019999999999993</v>
      </c>
      <c r="AD7" s="12">
        <f>RANK(AC7,AC4:AC7)</f>
        <v>3</v>
      </c>
    </row>
    <row r="8" spans="1:30" ht="17.649999999999999" hidden="1" customHeight="1" x14ac:dyDescent="0.4">
      <c r="H8" s="22">
        <f>COUNTIF(J4:J7,3)</f>
        <v>1</v>
      </c>
      <c r="I8" s="22">
        <f>COUNTIF(J4:J7,1)</f>
        <v>0</v>
      </c>
      <c r="J8" s="22">
        <f>COUNTIF(J4:J7,0)</f>
        <v>2</v>
      </c>
      <c r="K8" s="22">
        <f>COUNTIF(M4:M7,3)</f>
        <v>2</v>
      </c>
      <c r="L8" s="22">
        <f>COUNTIF(M4:M7,1)</f>
        <v>1</v>
      </c>
      <c r="M8" s="22">
        <f>COUNTIF(M4:M7,0)</f>
        <v>0</v>
      </c>
      <c r="N8" s="22">
        <f>COUNTIF(P4:P7,3)</f>
        <v>0</v>
      </c>
      <c r="O8" s="22">
        <f>COUNTIF(P4:P7,1)</f>
        <v>0</v>
      </c>
      <c r="P8" s="22">
        <f>COUNTIF(P4:P7,0)</f>
        <v>3</v>
      </c>
      <c r="Q8" s="22">
        <f>COUNTIF(S4:S7,3)</f>
        <v>2</v>
      </c>
      <c r="R8" s="22">
        <f>COUNTIF(S4:S7,1)</f>
        <v>1</v>
      </c>
      <c r="S8" s="22">
        <f>COUNTIF(S4:S7,0)</f>
        <v>0</v>
      </c>
    </row>
    <row r="10" spans="1:30" x14ac:dyDescent="0.4">
      <c r="B10" t="s">
        <v>13</v>
      </c>
      <c r="H10" t="s">
        <v>14</v>
      </c>
    </row>
    <row r="11" spans="1:30" x14ac:dyDescent="0.4">
      <c r="C11" s="489">
        <v>2</v>
      </c>
      <c r="D11" s="490"/>
      <c r="E11" s="490"/>
      <c r="F11" s="490"/>
      <c r="G11" s="491"/>
      <c r="H11" s="492" t="str">
        <f>C12</f>
        <v>高柳FC柏</v>
      </c>
      <c r="I11" s="492"/>
      <c r="J11" s="492"/>
      <c r="K11" s="492" t="str">
        <f>C13</f>
        <v>MBFC</v>
      </c>
      <c r="L11" s="492"/>
      <c r="M11" s="492"/>
      <c r="N11" s="492" t="str">
        <f>C14</f>
        <v>白井FC-B</v>
      </c>
      <c r="O11" s="492"/>
      <c r="P11" s="492"/>
      <c r="Q11" s="492" t="str">
        <f>C15</f>
        <v>AFU-F</v>
      </c>
      <c r="R11" s="492"/>
      <c r="S11" s="492"/>
      <c r="T11" s="2" t="s">
        <v>2</v>
      </c>
      <c r="U11" s="2" t="s">
        <v>3</v>
      </c>
      <c r="V11" s="2" t="s">
        <v>4</v>
      </c>
      <c r="W11" s="3" t="s">
        <v>5</v>
      </c>
      <c r="X11" s="3" t="s">
        <v>6</v>
      </c>
      <c r="Y11" s="3" t="s">
        <v>7</v>
      </c>
      <c r="Z11" s="3" t="s">
        <v>8</v>
      </c>
      <c r="AA11" s="2" t="s">
        <v>9</v>
      </c>
      <c r="AB11" s="2" t="s">
        <v>10</v>
      </c>
      <c r="AC11" s="2" t="s">
        <v>11</v>
      </c>
      <c r="AD11" s="3" t="s">
        <v>12</v>
      </c>
    </row>
    <row r="12" spans="1:30" ht="37.5" customHeight="1" x14ac:dyDescent="0.4">
      <c r="C12" s="473" t="s">
        <v>449</v>
      </c>
      <c r="D12" s="474"/>
      <c r="E12" s="474"/>
      <c r="F12" s="474"/>
      <c r="G12" s="475"/>
      <c r="H12" s="4"/>
      <c r="I12" s="5"/>
      <c r="J12" s="6"/>
      <c r="K12" s="7">
        <f>I13</f>
        <v>0</v>
      </c>
      <c r="L12" s="8">
        <f>H13</f>
        <v>4</v>
      </c>
      <c r="M12" s="9">
        <f>IF(K12&gt;L12,3,IF(K12=L12,1,0))</f>
        <v>0</v>
      </c>
      <c r="N12" s="7">
        <f>I14</f>
        <v>4</v>
      </c>
      <c r="O12" s="8">
        <f>H14</f>
        <v>2</v>
      </c>
      <c r="P12" s="9">
        <f>IF(N12&gt;O12,3,IF(N12=O12,1,0))</f>
        <v>3</v>
      </c>
      <c r="Q12" s="7">
        <f>I15</f>
        <v>11</v>
      </c>
      <c r="R12" s="8">
        <f>H15</f>
        <v>0</v>
      </c>
      <c r="S12" s="10">
        <f>IF(Q12&gt;R12,3,IF(Q12=R12,1,0))</f>
        <v>3</v>
      </c>
      <c r="T12" s="11">
        <f>J16</f>
        <v>2</v>
      </c>
      <c r="U12" s="11">
        <f>I16</f>
        <v>0</v>
      </c>
      <c r="V12" s="11">
        <f>H16</f>
        <v>1</v>
      </c>
      <c r="W12" s="12">
        <f>H12+K12+N12+Q12</f>
        <v>15</v>
      </c>
      <c r="X12" s="12">
        <f>I12+L12+O12+R12</f>
        <v>6</v>
      </c>
      <c r="Y12" s="12">
        <f>W12-X12</f>
        <v>9</v>
      </c>
      <c r="Z12" s="12">
        <f>J12+M12+P12+S12</f>
        <v>6</v>
      </c>
      <c r="AA12" s="12">
        <f>Y12/100</f>
        <v>0.09</v>
      </c>
      <c r="AB12" s="12">
        <f t="shared" ref="AB12:AB15" si="1">W12/10000</f>
        <v>1.5E-3</v>
      </c>
      <c r="AC12" s="12">
        <f>Z12+AA12+AB12</f>
        <v>6.0914999999999999</v>
      </c>
      <c r="AD12" s="12">
        <f>RANK(AC12,AC12:AC15)</f>
        <v>2</v>
      </c>
    </row>
    <row r="13" spans="1:30" ht="37.5" customHeight="1" x14ac:dyDescent="0.4">
      <c r="C13" s="473" t="s">
        <v>455</v>
      </c>
      <c r="D13" s="474"/>
      <c r="E13" s="474"/>
      <c r="F13" s="474"/>
      <c r="G13" s="475"/>
      <c r="H13" s="13">
        <v>4</v>
      </c>
      <c r="I13" s="14">
        <v>0</v>
      </c>
      <c r="J13" s="15">
        <f>IF(H13&gt;I13,3,IF(H13=I13,1,0))</f>
        <v>3</v>
      </c>
      <c r="K13" s="16"/>
      <c r="L13" s="17"/>
      <c r="M13" s="18"/>
      <c r="N13" s="19">
        <f>L14</f>
        <v>5</v>
      </c>
      <c r="O13" s="20">
        <f>K14</f>
        <v>0</v>
      </c>
      <c r="P13" s="21">
        <f>IF(N13&gt;O13,3,IF(N13=O13,1,0))</f>
        <v>3</v>
      </c>
      <c r="Q13" s="19">
        <f>L15</f>
        <v>8</v>
      </c>
      <c r="R13" s="20">
        <f>K15</f>
        <v>0</v>
      </c>
      <c r="S13" s="15">
        <f>IF(Q13&gt;R13,3,IF(Q13=R13,1,0))</f>
        <v>3</v>
      </c>
      <c r="T13" s="11">
        <f>M16</f>
        <v>3</v>
      </c>
      <c r="U13" s="11">
        <f>L16</f>
        <v>0</v>
      </c>
      <c r="V13" s="11">
        <f>K16</f>
        <v>0</v>
      </c>
      <c r="W13" s="12">
        <f t="shared" ref="W13:X15" si="2">H13+K13+N13+Q13</f>
        <v>17</v>
      </c>
      <c r="X13" s="12">
        <f t="shared" si="2"/>
        <v>0</v>
      </c>
      <c r="Y13" s="12">
        <f t="shared" ref="Y13:Y15" si="3">W13-X13</f>
        <v>17</v>
      </c>
      <c r="Z13" s="12">
        <f t="shared" ref="Z13:Z15" si="4">J13+M13+P13+S13</f>
        <v>9</v>
      </c>
      <c r="AA13" s="12">
        <f t="shared" ref="AA13:AA15" si="5">Y13/100</f>
        <v>0.17</v>
      </c>
      <c r="AB13" s="12">
        <f t="shared" si="1"/>
        <v>1.6999999999999999E-3</v>
      </c>
      <c r="AC13" s="12">
        <f t="shared" ref="AC13:AC15" si="6">Z13+AA13+AB13</f>
        <v>9.1716999999999995</v>
      </c>
      <c r="AD13" s="12">
        <f>RANK(AC13,AC12:AC15)</f>
        <v>1</v>
      </c>
    </row>
    <row r="14" spans="1:30" ht="37.5" customHeight="1" x14ac:dyDescent="0.4">
      <c r="C14" s="473" t="s">
        <v>447</v>
      </c>
      <c r="D14" s="474"/>
      <c r="E14" s="474"/>
      <c r="F14" s="474"/>
      <c r="G14" s="475"/>
      <c r="H14" s="13">
        <v>2</v>
      </c>
      <c r="I14" s="14">
        <v>4</v>
      </c>
      <c r="J14" s="15">
        <f>IF(H14&gt;I14,3,IF(H14=I14,1,0))</f>
        <v>0</v>
      </c>
      <c r="K14" s="13">
        <v>0</v>
      </c>
      <c r="L14" s="14">
        <v>5</v>
      </c>
      <c r="M14" s="15">
        <f>IF(K14&gt;L14,3,IF(K14=L14,1,0))</f>
        <v>0</v>
      </c>
      <c r="N14" s="16"/>
      <c r="O14" s="17"/>
      <c r="P14" s="18"/>
      <c r="Q14" s="19">
        <f>O15</f>
        <v>7</v>
      </c>
      <c r="R14" s="20">
        <f>N15</f>
        <v>1</v>
      </c>
      <c r="S14" s="15">
        <f>IF(Q14&gt;R14,3,IF(Q14=R14,1,0))</f>
        <v>3</v>
      </c>
      <c r="T14" s="11">
        <f>P16</f>
        <v>1</v>
      </c>
      <c r="U14" s="11">
        <f>O16</f>
        <v>0</v>
      </c>
      <c r="V14" s="11">
        <f>N16</f>
        <v>2</v>
      </c>
      <c r="W14" s="12">
        <f t="shared" si="2"/>
        <v>9</v>
      </c>
      <c r="X14" s="12">
        <f t="shared" si="2"/>
        <v>10</v>
      </c>
      <c r="Y14" s="12">
        <f t="shared" si="3"/>
        <v>-1</v>
      </c>
      <c r="Z14" s="12">
        <f t="shared" si="4"/>
        <v>3</v>
      </c>
      <c r="AA14" s="12">
        <f t="shared" si="5"/>
        <v>-0.01</v>
      </c>
      <c r="AB14" s="12">
        <f t="shared" si="1"/>
        <v>8.9999999999999998E-4</v>
      </c>
      <c r="AC14" s="12">
        <f t="shared" si="6"/>
        <v>2.9909000000000003</v>
      </c>
      <c r="AD14" s="12">
        <f>RANK(AC14,AC12:AC15)</f>
        <v>3</v>
      </c>
    </row>
    <row r="15" spans="1:30" ht="37.5" customHeight="1" x14ac:dyDescent="0.4">
      <c r="C15" s="473" t="s">
        <v>389</v>
      </c>
      <c r="D15" s="474"/>
      <c r="E15" s="474"/>
      <c r="F15" s="474"/>
      <c r="G15" s="475"/>
      <c r="H15" s="13">
        <v>0</v>
      </c>
      <c r="I15" s="14">
        <v>11</v>
      </c>
      <c r="J15" s="15">
        <f>IF(H15&gt;I15,3,IF(H15=I15,1,0))</f>
        <v>0</v>
      </c>
      <c r="K15" s="13">
        <v>0</v>
      </c>
      <c r="L15" s="14">
        <v>8</v>
      </c>
      <c r="M15" s="15">
        <f>IF(K15&gt;L15,3,IF(K15=L15,1,0))</f>
        <v>0</v>
      </c>
      <c r="N15" s="13">
        <v>1</v>
      </c>
      <c r="O15" s="14">
        <v>7</v>
      </c>
      <c r="P15" s="15">
        <f>IF(N15&gt;O15,3,IF(N15=O15,1,0))</f>
        <v>0</v>
      </c>
      <c r="Q15" s="16"/>
      <c r="R15" s="17"/>
      <c r="S15" s="18"/>
      <c r="T15" s="11">
        <f>S16</f>
        <v>0</v>
      </c>
      <c r="U15" s="11">
        <f>R16</f>
        <v>0</v>
      </c>
      <c r="V15" s="11">
        <f>Q16</f>
        <v>3</v>
      </c>
      <c r="W15" s="12">
        <f t="shared" si="2"/>
        <v>1</v>
      </c>
      <c r="X15" s="12">
        <f t="shared" si="2"/>
        <v>26</v>
      </c>
      <c r="Y15" s="12">
        <f t="shared" si="3"/>
        <v>-25</v>
      </c>
      <c r="Z15" s="12">
        <f t="shared" si="4"/>
        <v>0</v>
      </c>
      <c r="AA15" s="12">
        <f t="shared" si="5"/>
        <v>-0.25</v>
      </c>
      <c r="AB15" s="12">
        <f t="shared" si="1"/>
        <v>1E-4</v>
      </c>
      <c r="AC15" s="12">
        <f t="shared" si="6"/>
        <v>-0.24990000000000001</v>
      </c>
      <c r="AD15" s="12">
        <v>4</v>
      </c>
    </row>
    <row r="16" spans="1:30" ht="17.649999999999999" hidden="1" customHeight="1" x14ac:dyDescent="0.4">
      <c r="H16" s="22">
        <f>COUNTIF(J12:J15,3)</f>
        <v>1</v>
      </c>
      <c r="I16" s="22">
        <f>COUNTIF(J12:J15,1)</f>
        <v>0</v>
      </c>
      <c r="J16" s="22">
        <f>COUNTIF(J12:J15,0)</f>
        <v>2</v>
      </c>
      <c r="K16" s="22">
        <f>COUNTIF(M12:M15,3)</f>
        <v>0</v>
      </c>
      <c r="L16" s="22">
        <f>COUNTIF(M12:M15,1)</f>
        <v>0</v>
      </c>
      <c r="M16" s="22">
        <f>COUNTIF(M12:M15,0)</f>
        <v>3</v>
      </c>
      <c r="N16" s="22">
        <f>COUNTIF(P12:P15,3)</f>
        <v>2</v>
      </c>
      <c r="O16" s="22">
        <f>COUNTIF(P12:P15,1)</f>
        <v>0</v>
      </c>
      <c r="P16" s="22">
        <f>COUNTIF(P12:P15,0)</f>
        <v>1</v>
      </c>
      <c r="Q16" s="22">
        <f>COUNTIF(S12:S15,3)</f>
        <v>3</v>
      </c>
      <c r="R16" s="22">
        <f>COUNTIF(S12:S15,1)</f>
        <v>0</v>
      </c>
      <c r="S16" s="22">
        <f>COUNTIF(S12:S15,0)</f>
        <v>0</v>
      </c>
    </row>
    <row r="17" spans="2:30" x14ac:dyDescent="0.4">
      <c r="O17" s="582" t="s">
        <v>480</v>
      </c>
      <c r="P17" s="582"/>
      <c r="Q17" s="582"/>
      <c r="R17" s="582"/>
      <c r="S17" s="582"/>
      <c r="T17" s="582"/>
      <c r="U17" s="582"/>
      <c r="V17" s="582"/>
      <c r="W17" s="582"/>
      <c r="X17" s="582"/>
      <c r="Y17" s="582"/>
      <c r="Z17" s="582"/>
      <c r="AA17" s="582"/>
      <c r="AB17" s="582"/>
      <c r="AC17" s="582"/>
      <c r="AD17" s="582"/>
    </row>
    <row r="18" spans="2:30" x14ac:dyDescent="0.4">
      <c r="B18" t="s">
        <v>15</v>
      </c>
      <c r="H18" t="s">
        <v>16</v>
      </c>
    </row>
    <row r="19" spans="2:30" x14ac:dyDescent="0.4">
      <c r="C19" s="489">
        <v>3</v>
      </c>
      <c r="D19" s="490"/>
      <c r="E19" s="490"/>
      <c r="F19" s="490"/>
      <c r="G19" s="491"/>
      <c r="H19" s="492" t="str">
        <f>C20</f>
        <v>大久保SC</v>
      </c>
      <c r="I19" s="492"/>
      <c r="J19" s="492"/>
      <c r="K19" s="492" t="str">
        <f>C21</f>
        <v>AFU-A</v>
      </c>
      <c r="L19" s="492"/>
      <c r="M19" s="492"/>
      <c r="N19" s="492" t="str">
        <f>C22</f>
        <v>高柳FC柏G</v>
      </c>
      <c r="O19" s="492"/>
      <c r="P19" s="492"/>
      <c r="Q19" s="492" t="str">
        <f>C23</f>
        <v>白井FC-C</v>
      </c>
      <c r="R19" s="492"/>
      <c r="S19" s="492"/>
      <c r="T19" s="2" t="s">
        <v>2</v>
      </c>
      <c r="U19" s="2" t="s">
        <v>3</v>
      </c>
      <c r="V19" s="2" t="s">
        <v>4</v>
      </c>
      <c r="W19" s="3" t="s">
        <v>5</v>
      </c>
      <c r="X19" s="3" t="s">
        <v>6</v>
      </c>
      <c r="Y19" s="3" t="s">
        <v>7</v>
      </c>
      <c r="Z19" s="3" t="s">
        <v>8</v>
      </c>
      <c r="AA19" s="2" t="s">
        <v>9</v>
      </c>
      <c r="AB19" s="2" t="s">
        <v>10</v>
      </c>
      <c r="AC19" s="2" t="s">
        <v>11</v>
      </c>
      <c r="AD19" s="3" t="s">
        <v>12</v>
      </c>
    </row>
    <row r="20" spans="2:30" ht="37.5" customHeight="1" x14ac:dyDescent="0.4">
      <c r="C20" s="473" t="s">
        <v>452</v>
      </c>
      <c r="D20" s="474"/>
      <c r="E20" s="474"/>
      <c r="F20" s="474"/>
      <c r="G20" s="475"/>
      <c r="H20" s="4"/>
      <c r="I20" s="5"/>
      <c r="J20" s="6"/>
      <c r="K20" s="7">
        <f>I21</f>
        <v>0</v>
      </c>
      <c r="L20" s="8">
        <f>H21</f>
        <v>7</v>
      </c>
      <c r="M20" s="9">
        <f>IF(K20&gt;L20,3,IF(K20=L20,1,0))</f>
        <v>0</v>
      </c>
      <c r="N20" s="7">
        <f>I22</f>
        <v>6</v>
      </c>
      <c r="O20" s="8">
        <f>H22</f>
        <v>0</v>
      </c>
      <c r="P20" s="9">
        <f>IF(N20&gt;O20,3,IF(N20=O20,1,0))</f>
        <v>3</v>
      </c>
      <c r="Q20" s="7">
        <f>I23</f>
        <v>2</v>
      </c>
      <c r="R20" s="8">
        <f>H23</f>
        <v>4</v>
      </c>
      <c r="S20" s="10">
        <f>IF(Q20&gt;R20,3,IF(Q20=R20,1,0))</f>
        <v>0</v>
      </c>
      <c r="T20" s="11">
        <f>J24</f>
        <v>1</v>
      </c>
      <c r="U20" s="11">
        <f>I24</f>
        <v>0</v>
      </c>
      <c r="V20" s="11">
        <f>H24</f>
        <v>2</v>
      </c>
      <c r="W20" s="12">
        <f>H20+K20+N20+Q20</f>
        <v>8</v>
      </c>
      <c r="X20" s="12">
        <f>I20+L20+O20+R20</f>
        <v>11</v>
      </c>
      <c r="Y20" s="12">
        <f>W20-X20</f>
        <v>-3</v>
      </c>
      <c r="Z20" s="12">
        <f>J20+M20+P20+S20</f>
        <v>3</v>
      </c>
      <c r="AA20" s="12">
        <f>Y20/100</f>
        <v>-0.03</v>
      </c>
      <c r="AB20" s="12">
        <f t="shared" ref="AB20:AB23" si="7">W20/10000</f>
        <v>8.0000000000000004E-4</v>
      </c>
      <c r="AC20" s="12">
        <f>Z20+AA20+AB20</f>
        <v>2.9708000000000001</v>
      </c>
      <c r="AD20" s="12">
        <f>RANK(AC20,AC20:AC23)</f>
        <v>3</v>
      </c>
    </row>
    <row r="21" spans="2:30" ht="37.5" customHeight="1" x14ac:dyDescent="0.4">
      <c r="C21" s="460" t="s">
        <v>453</v>
      </c>
      <c r="D21" s="434"/>
      <c r="E21" s="434"/>
      <c r="F21" s="434"/>
      <c r="G21" s="435"/>
      <c r="H21" s="13">
        <v>7</v>
      </c>
      <c r="I21" s="14">
        <v>0</v>
      </c>
      <c r="J21" s="15">
        <f>IF(H21&gt;I21,3,IF(H21=I21,1,0))</f>
        <v>3</v>
      </c>
      <c r="K21" s="16"/>
      <c r="L21" s="17"/>
      <c r="M21" s="18"/>
      <c r="N21" s="19">
        <f>L22</f>
        <v>15</v>
      </c>
      <c r="O21" s="20">
        <f>K22</f>
        <v>0</v>
      </c>
      <c r="P21" s="21">
        <f>IF(N21&gt;O21,3,IF(N21=O21,1,0))</f>
        <v>3</v>
      </c>
      <c r="Q21" s="19">
        <f>L23</f>
        <v>9</v>
      </c>
      <c r="R21" s="20">
        <f>K23</f>
        <v>0</v>
      </c>
      <c r="S21" s="15">
        <f>IF(Q21&gt;R21,3,IF(Q21=R21,1,0))</f>
        <v>3</v>
      </c>
      <c r="T21" s="11">
        <f>M24</f>
        <v>3</v>
      </c>
      <c r="U21" s="11">
        <f>L24</f>
        <v>0</v>
      </c>
      <c r="V21" s="11">
        <f>K24</f>
        <v>0</v>
      </c>
      <c r="W21" s="12">
        <f t="shared" ref="W21:X23" si="8">H21+K21+N21+Q21</f>
        <v>31</v>
      </c>
      <c r="X21" s="12">
        <f t="shared" si="8"/>
        <v>0</v>
      </c>
      <c r="Y21" s="12">
        <f t="shared" ref="Y21:Y23" si="9">W21-X21</f>
        <v>31</v>
      </c>
      <c r="Z21" s="12">
        <f t="shared" ref="Z21:Z23" si="10">J21+M21+P21+S21</f>
        <v>9</v>
      </c>
      <c r="AA21" s="12">
        <f t="shared" ref="AA21:AA23" si="11">Y21/100</f>
        <v>0.31</v>
      </c>
      <c r="AB21" s="12">
        <f t="shared" si="7"/>
        <v>3.0999999999999999E-3</v>
      </c>
      <c r="AC21" s="12">
        <f t="shared" ref="AC21:AC23" si="12">Z21+AA21+AB21</f>
        <v>9.3131000000000004</v>
      </c>
      <c r="AD21" s="12">
        <f>RANK(AC21,AC20:AC23)</f>
        <v>1</v>
      </c>
    </row>
    <row r="22" spans="2:30" ht="37.5" customHeight="1" x14ac:dyDescent="0.4">
      <c r="C22" s="473" t="s">
        <v>450</v>
      </c>
      <c r="D22" s="474"/>
      <c r="E22" s="474"/>
      <c r="F22" s="474"/>
      <c r="G22" s="475"/>
      <c r="H22" s="13">
        <v>0</v>
      </c>
      <c r="I22" s="14">
        <v>6</v>
      </c>
      <c r="J22" s="15">
        <f>IF(H22&gt;I22,3,IF(H22=I22,1,0))</f>
        <v>0</v>
      </c>
      <c r="K22" s="13">
        <v>0</v>
      </c>
      <c r="L22" s="14">
        <v>15</v>
      </c>
      <c r="M22" s="15">
        <f>IF(K22&gt;L22,3,IF(K22=L22,1,0))</f>
        <v>0</v>
      </c>
      <c r="N22" s="16"/>
      <c r="O22" s="17"/>
      <c r="P22" s="18"/>
      <c r="Q22" s="19">
        <f>O23</f>
        <v>1</v>
      </c>
      <c r="R22" s="20">
        <f>N23</f>
        <v>4</v>
      </c>
      <c r="S22" s="15">
        <f>IF(Q22&gt;R22,3,IF(Q22=R22,1,0))</f>
        <v>0</v>
      </c>
      <c r="T22" s="11">
        <f>P24</f>
        <v>0</v>
      </c>
      <c r="U22" s="11">
        <f>O24</f>
        <v>0</v>
      </c>
      <c r="V22" s="11">
        <f>N24</f>
        <v>3</v>
      </c>
      <c r="W22" s="12">
        <f t="shared" si="8"/>
        <v>1</v>
      </c>
      <c r="X22" s="12">
        <f t="shared" si="8"/>
        <v>25</v>
      </c>
      <c r="Y22" s="12">
        <f t="shared" si="9"/>
        <v>-24</v>
      </c>
      <c r="Z22" s="12">
        <f t="shared" si="10"/>
        <v>0</v>
      </c>
      <c r="AA22" s="12">
        <f t="shared" si="11"/>
        <v>-0.24</v>
      </c>
      <c r="AB22" s="12">
        <f t="shared" si="7"/>
        <v>1E-4</v>
      </c>
      <c r="AC22" s="12">
        <f t="shared" si="12"/>
        <v>-0.2399</v>
      </c>
      <c r="AD22" s="12">
        <f>RANK(AC22,AC20:AC23)</f>
        <v>4</v>
      </c>
    </row>
    <row r="23" spans="2:30" ht="37.5" customHeight="1" x14ac:dyDescent="0.4">
      <c r="C23" s="473" t="s">
        <v>448</v>
      </c>
      <c r="D23" s="474"/>
      <c r="E23" s="474"/>
      <c r="F23" s="474"/>
      <c r="G23" s="475"/>
      <c r="H23" s="13">
        <v>4</v>
      </c>
      <c r="I23" s="14">
        <v>2</v>
      </c>
      <c r="J23" s="15">
        <f>IF(H23&gt;I23,3,IF(H23=I23,1,0))</f>
        <v>3</v>
      </c>
      <c r="K23" s="13">
        <v>0</v>
      </c>
      <c r="L23" s="14">
        <v>9</v>
      </c>
      <c r="M23" s="15">
        <f>IF(K23&gt;L23,3,IF(K23=L23,1,0))</f>
        <v>0</v>
      </c>
      <c r="N23" s="13">
        <v>4</v>
      </c>
      <c r="O23" s="14">
        <v>1</v>
      </c>
      <c r="P23" s="15">
        <f>IF(N23&gt;O23,3,IF(N23=O23,1,0))</f>
        <v>3</v>
      </c>
      <c r="Q23" s="16"/>
      <c r="R23" s="17"/>
      <c r="S23" s="18"/>
      <c r="T23" s="11">
        <f>S24</f>
        <v>2</v>
      </c>
      <c r="U23" s="11">
        <f>R24</f>
        <v>0</v>
      </c>
      <c r="V23" s="11">
        <f>Q24</f>
        <v>1</v>
      </c>
      <c r="W23" s="12">
        <f t="shared" si="8"/>
        <v>8</v>
      </c>
      <c r="X23" s="12">
        <f t="shared" si="8"/>
        <v>12</v>
      </c>
      <c r="Y23" s="12">
        <f t="shared" si="9"/>
        <v>-4</v>
      </c>
      <c r="Z23" s="12">
        <f t="shared" si="10"/>
        <v>6</v>
      </c>
      <c r="AA23" s="12">
        <f t="shared" si="11"/>
        <v>-0.04</v>
      </c>
      <c r="AB23" s="12">
        <f t="shared" si="7"/>
        <v>8.0000000000000004E-4</v>
      </c>
      <c r="AC23" s="12">
        <f t="shared" si="12"/>
        <v>5.9607999999999999</v>
      </c>
      <c r="AD23" s="12">
        <f>RANK(AC23,AC20:AC23)</f>
        <v>2</v>
      </c>
    </row>
    <row r="24" spans="2:30" hidden="1" x14ac:dyDescent="0.4">
      <c r="H24" s="22">
        <f>COUNTIF(J20:J23,3)</f>
        <v>2</v>
      </c>
      <c r="I24" s="22">
        <f>COUNTIF(J20:J23,1)</f>
        <v>0</v>
      </c>
      <c r="J24" s="22">
        <f>COUNTIF(J20:J23,0)</f>
        <v>1</v>
      </c>
      <c r="K24" s="22">
        <f>COUNTIF(M20:M23,3)</f>
        <v>0</v>
      </c>
      <c r="L24" s="22">
        <f>COUNTIF(M20:M23,1)</f>
        <v>0</v>
      </c>
      <c r="M24" s="22">
        <f>COUNTIF(M20:M23,0)</f>
        <v>3</v>
      </c>
      <c r="N24" s="22">
        <f>COUNTIF(P20:P23,3)</f>
        <v>3</v>
      </c>
      <c r="O24" s="22">
        <f>COUNTIF(P20:P23,1)</f>
        <v>0</v>
      </c>
      <c r="P24" s="22">
        <f>COUNTIF(P20:P23,0)</f>
        <v>0</v>
      </c>
      <c r="Q24" s="22">
        <f>COUNTIF(S20:S23,3)</f>
        <v>1</v>
      </c>
      <c r="R24" s="22">
        <f>COUNTIF(S20:S23,1)</f>
        <v>0</v>
      </c>
      <c r="S24" s="22">
        <f>COUNTIF(S20:S23,0)</f>
        <v>2</v>
      </c>
    </row>
    <row r="26" spans="2:30" ht="18.75" customHeight="1" x14ac:dyDescent="0.4"/>
    <row r="27" spans="2:30" ht="18.75" customHeight="1" thickBot="1" x14ac:dyDescent="0.45">
      <c r="B27" s="23" t="s">
        <v>19</v>
      </c>
      <c r="C27" s="479" t="str">
        <f>C6</f>
        <v>AFU-B</v>
      </c>
      <c r="D27" s="420"/>
      <c r="E27" s="420"/>
      <c r="F27" s="420"/>
      <c r="G27" s="480"/>
      <c r="H27" s="23" t="s">
        <v>20</v>
      </c>
      <c r="I27" s="23" t="s">
        <v>21</v>
      </c>
    </row>
    <row r="28" spans="2:30" ht="18.75" customHeight="1" x14ac:dyDescent="0.4">
      <c r="C28" s="481"/>
      <c r="D28" s="482"/>
      <c r="E28" s="482"/>
      <c r="F28" s="482"/>
      <c r="G28" s="483"/>
      <c r="H28" s="24">
        <v>0</v>
      </c>
      <c r="I28" s="25">
        <v>2</v>
      </c>
    </row>
    <row r="29" spans="2:30" ht="18.75" customHeight="1" thickBot="1" x14ac:dyDescent="0.45">
      <c r="B29" s="23"/>
      <c r="C29" s="23"/>
      <c r="D29" s="23"/>
      <c r="E29" s="23"/>
      <c r="F29" s="23"/>
      <c r="G29" s="23"/>
      <c r="H29" s="23"/>
      <c r="I29" s="26"/>
      <c r="K29" s="479" t="str">
        <f>IF(H28&gt;H31,C27,IF(I28&gt;I31,C27,C31))</f>
        <v>白井FC-B</v>
      </c>
      <c r="L29" s="420"/>
      <c r="M29" s="420"/>
      <c r="N29" s="420"/>
      <c r="O29" s="480"/>
      <c r="Q29" s="23" t="s">
        <v>20</v>
      </c>
      <c r="R29" s="23" t="s">
        <v>21</v>
      </c>
    </row>
    <row r="30" spans="2:30" ht="18.75" customHeight="1" x14ac:dyDescent="0.4">
      <c r="B30" s="23"/>
      <c r="C30" s="23"/>
      <c r="D30" s="23"/>
      <c r="E30" s="23"/>
      <c r="F30" s="23"/>
      <c r="G30" s="23"/>
      <c r="H30" s="23"/>
      <c r="I30" s="27"/>
      <c r="K30" s="481"/>
      <c r="L30" s="482"/>
      <c r="M30" s="482"/>
      <c r="N30" s="482"/>
      <c r="O30" s="483"/>
      <c r="Q30" s="28">
        <v>0</v>
      </c>
      <c r="R30" s="29"/>
    </row>
    <row r="31" spans="2:30" ht="18.75" customHeight="1" thickBot="1" x14ac:dyDescent="0.45">
      <c r="B31" s="180" t="s">
        <v>468</v>
      </c>
      <c r="C31" s="479" t="str">
        <f>C14</f>
        <v>白井FC-B</v>
      </c>
      <c r="D31" s="420"/>
      <c r="E31" s="420"/>
      <c r="F31" s="420"/>
      <c r="G31" s="480"/>
      <c r="H31" s="30">
        <v>0</v>
      </c>
      <c r="I31" s="31">
        <v>3</v>
      </c>
      <c r="R31" s="27"/>
    </row>
    <row r="32" spans="2:30" ht="18.75" customHeight="1" thickBot="1" x14ac:dyDescent="0.45">
      <c r="B32" s="23"/>
      <c r="C32" s="481"/>
      <c r="D32" s="482"/>
      <c r="E32" s="482"/>
      <c r="F32" s="482"/>
      <c r="G32" s="483"/>
      <c r="H32" s="23"/>
      <c r="I32" s="1"/>
      <c r="R32" s="27"/>
      <c r="T32" s="533" t="str">
        <f>IF(Q30&gt;Q36,K29,IF(R30&gt;R36,K29,K36))</f>
        <v>AFU-A</v>
      </c>
      <c r="U32" s="583"/>
      <c r="V32" s="583"/>
      <c r="W32" s="583"/>
      <c r="X32" s="584"/>
      <c r="Y32" s="23" t="s">
        <v>20</v>
      </c>
      <c r="Z32" s="23" t="s">
        <v>21</v>
      </c>
    </row>
    <row r="33" spans="2:34" ht="18.75" customHeight="1" x14ac:dyDescent="0.4">
      <c r="B33" s="23"/>
      <c r="C33" s="23"/>
      <c r="D33" s="23"/>
      <c r="E33" s="23"/>
      <c r="F33" s="23"/>
      <c r="G33" s="23"/>
      <c r="H33" s="23"/>
      <c r="R33" s="27"/>
      <c r="T33" s="585"/>
      <c r="U33" s="586"/>
      <c r="V33" s="586"/>
      <c r="W33" s="586"/>
      <c r="X33" s="587"/>
      <c r="Y33" s="28">
        <v>5</v>
      </c>
      <c r="Z33" s="29"/>
    </row>
    <row r="34" spans="2:34" ht="18.75" customHeight="1" thickBot="1" x14ac:dyDescent="0.45">
      <c r="B34" s="23" t="s">
        <v>23</v>
      </c>
      <c r="C34" s="533" t="str">
        <f>C21</f>
        <v>AFU-A</v>
      </c>
      <c r="D34" s="583"/>
      <c r="E34" s="583"/>
      <c r="F34" s="583"/>
      <c r="G34" s="584"/>
      <c r="H34" s="23" t="s">
        <v>20</v>
      </c>
      <c r="I34" s="23" t="s">
        <v>21</v>
      </c>
      <c r="R34" s="27"/>
      <c r="T34" s="588"/>
      <c r="U34" s="589"/>
      <c r="V34" s="589"/>
      <c r="W34" s="589"/>
      <c r="X34" s="590"/>
      <c r="Z34" s="27"/>
    </row>
    <row r="35" spans="2:34" ht="18.75" customHeight="1" x14ac:dyDescent="0.4">
      <c r="C35" s="588"/>
      <c r="D35" s="589"/>
      <c r="E35" s="589"/>
      <c r="F35" s="589"/>
      <c r="G35" s="590"/>
      <c r="H35" s="24">
        <v>2</v>
      </c>
      <c r="I35" s="25"/>
      <c r="R35" s="27"/>
      <c r="Z35" s="27"/>
    </row>
    <row r="36" spans="2:34" ht="18.75" customHeight="1" thickBot="1" x14ac:dyDescent="0.45">
      <c r="B36" s="23"/>
      <c r="C36" s="23"/>
      <c r="D36" s="23"/>
      <c r="E36" s="23"/>
      <c r="F36" s="23"/>
      <c r="G36" s="23"/>
      <c r="H36" s="23"/>
      <c r="I36" s="27"/>
      <c r="K36" s="479" t="str">
        <f>IF(H35&gt;H38,C34,IF(I35&gt;I38,C34,C38))</f>
        <v>AFU-A</v>
      </c>
      <c r="L36" s="420"/>
      <c r="M36" s="420"/>
      <c r="N36" s="420"/>
      <c r="O36" s="480"/>
      <c r="Q36" s="32">
        <v>5</v>
      </c>
      <c r="R36" s="33"/>
      <c r="Z36" s="27"/>
    </row>
    <row r="37" spans="2:34" ht="18.75" customHeight="1" x14ac:dyDescent="0.4">
      <c r="B37" s="23"/>
      <c r="C37" s="23"/>
      <c r="D37" s="23"/>
      <c r="E37" s="23"/>
      <c r="F37" s="23"/>
      <c r="G37" s="23"/>
      <c r="H37" s="23"/>
      <c r="I37" s="27"/>
      <c r="K37" s="481"/>
      <c r="L37" s="482"/>
      <c r="M37" s="482"/>
      <c r="N37" s="482"/>
      <c r="O37" s="483"/>
      <c r="R37" s="1"/>
      <c r="Z37" s="27"/>
    </row>
    <row r="38" spans="2:34" ht="18.75" customHeight="1" thickBot="1" x14ac:dyDescent="0.45">
      <c r="B38" s="23" t="s">
        <v>267</v>
      </c>
      <c r="C38" s="479" t="str">
        <f>C12</f>
        <v>高柳FC柏</v>
      </c>
      <c r="D38" s="420"/>
      <c r="E38" s="420"/>
      <c r="F38" s="420"/>
      <c r="G38" s="480"/>
      <c r="H38" s="30">
        <v>0</v>
      </c>
      <c r="I38" s="31"/>
      <c r="Z38" s="27"/>
    </row>
    <row r="39" spans="2:34" ht="18.75" customHeight="1" x14ac:dyDescent="0.4">
      <c r="B39" s="23"/>
      <c r="C39" s="481"/>
      <c r="D39" s="482"/>
      <c r="E39" s="482"/>
      <c r="F39" s="482"/>
      <c r="G39" s="483"/>
      <c r="H39" s="23"/>
      <c r="I39" s="1"/>
      <c r="Z39" s="27"/>
    </row>
    <row r="40" spans="2:34" ht="18.75" customHeight="1" x14ac:dyDescent="0.4">
      <c r="B40" s="23"/>
      <c r="C40" s="23"/>
      <c r="D40" s="23"/>
      <c r="E40" s="23"/>
      <c r="F40" s="23"/>
      <c r="G40" s="23"/>
      <c r="H40" s="23"/>
      <c r="Z40" s="27"/>
    </row>
    <row r="41" spans="2:34" ht="18.75" customHeight="1" thickBot="1" x14ac:dyDescent="0.45">
      <c r="B41" s="180" t="s">
        <v>469</v>
      </c>
      <c r="C41" s="479" t="str">
        <f>C20</f>
        <v>大久保SC</v>
      </c>
      <c r="D41" s="420"/>
      <c r="E41" s="420"/>
      <c r="F41" s="420"/>
      <c r="G41" s="480"/>
      <c r="H41" s="23" t="s">
        <v>20</v>
      </c>
      <c r="I41" s="23" t="s">
        <v>21</v>
      </c>
      <c r="Z41" s="27"/>
      <c r="AD41" s="23"/>
      <c r="AE41" s="23"/>
      <c r="AF41" s="23"/>
      <c r="AG41" s="23"/>
      <c r="AH41" s="23"/>
    </row>
    <row r="42" spans="2:34" ht="18.75" customHeight="1" x14ac:dyDescent="0.4">
      <c r="C42" s="481"/>
      <c r="D42" s="482"/>
      <c r="E42" s="482"/>
      <c r="F42" s="482"/>
      <c r="G42" s="483"/>
      <c r="H42" s="24">
        <v>0</v>
      </c>
      <c r="I42" s="25"/>
      <c r="Z42" s="27"/>
    </row>
    <row r="43" spans="2:34" ht="18.75" customHeight="1" thickBot="1" x14ac:dyDescent="0.45">
      <c r="B43" s="23"/>
      <c r="C43" s="23"/>
      <c r="D43" s="23"/>
      <c r="E43" s="23"/>
      <c r="F43" s="23"/>
      <c r="G43" s="23"/>
      <c r="H43" s="23"/>
      <c r="I43" s="26"/>
      <c r="K43" s="479" t="str">
        <f>IF(H42&gt;H45,C41,IF(I42&gt;I45,C41,C45))</f>
        <v>MBFC</v>
      </c>
      <c r="L43" s="420"/>
      <c r="M43" s="420"/>
      <c r="N43" s="420"/>
      <c r="O43" s="480"/>
      <c r="Q43" s="23" t="s">
        <v>20</v>
      </c>
      <c r="R43" s="23" t="s">
        <v>21</v>
      </c>
      <c r="Z43" s="27"/>
    </row>
    <row r="44" spans="2:34" ht="18.75" customHeight="1" x14ac:dyDescent="0.4">
      <c r="B44" s="23"/>
      <c r="C44" s="23"/>
      <c r="D44" s="23"/>
      <c r="E44" s="23"/>
      <c r="F44" s="23"/>
      <c r="G44" s="23"/>
      <c r="H44" s="23"/>
      <c r="I44" s="27"/>
      <c r="K44" s="481"/>
      <c r="L44" s="482"/>
      <c r="M44" s="482"/>
      <c r="N44" s="482"/>
      <c r="O44" s="483"/>
      <c r="Q44" s="28">
        <v>6</v>
      </c>
      <c r="R44" s="29"/>
      <c r="Z44" s="27"/>
    </row>
    <row r="45" spans="2:34" ht="18.75" customHeight="1" thickBot="1" x14ac:dyDescent="0.45">
      <c r="B45" s="23" t="s">
        <v>26</v>
      </c>
      <c r="C45" s="479" t="str">
        <f>C13</f>
        <v>MBFC</v>
      </c>
      <c r="D45" s="420"/>
      <c r="E45" s="420"/>
      <c r="F45" s="420"/>
      <c r="G45" s="480"/>
      <c r="H45" s="30">
        <v>8</v>
      </c>
      <c r="I45" s="31"/>
      <c r="R45" s="27"/>
      <c r="Z45" s="27"/>
    </row>
    <row r="46" spans="2:34" ht="18.75" customHeight="1" x14ac:dyDescent="0.4">
      <c r="B46" s="23"/>
      <c r="C46" s="481"/>
      <c r="D46" s="482"/>
      <c r="E46" s="482"/>
      <c r="F46" s="482"/>
      <c r="G46" s="483"/>
      <c r="H46" s="23"/>
      <c r="I46" s="1"/>
      <c r="R46" s="27"/>
      <c r="T46" s="533" t="str">
        <f>IF(Q44&gt;Q50,K43,IF(R44&gt;R50,K43,K50))</f>
        <v>MBFC</v>
      </c>
      <c r="U46" s="583"/>
      <c r="V46" s="583"/>
      <c r="W46" s="583"/>
      <c r="X46" s="584"/>
      <c r="Z46" s="27"/>
    </row>
    <row r="47" spans="2:34" ht="18.75" customHeight="1" thickBot="1" x14ac:dyDescent="0.45">
      <c r="B47" s="23"/>
      <c r="C47" s="23"/>
      <c r="D47" s="23"/>
      <c r="E47" s="23"/>
      <c r="F47" s="23"/>
      <c r="G47" s="23"/>
      <c r="H47" s="23"/>
      <c r="R47" s="27"/>
      <c r="T47" s="585"/>
      <c r="U47" s="586"/>
      <c r="V47" s="586"/>
      <c r="W47" s="586"/>
      <c r="X47" s="587"/>
      <c r="Y47" s="32">
        <v>1</v>
      </c>
      <c r="Z47" s="33"/>
    </row>
    <row r="48" spans="2:34" ht="18.75" customHeight="1" thickBot="1" x14ac:dyDescent="0.45">
      <c r="B48" s="23" t="s">
        <v>27</v>
      </c>
      <c r="C48" s="479" t="str">
        <f>C23</f>
        <v>白井FC-C</v>
      </c>
      <c r="D48" s="420"/>
      <c r="E48" s="420"/>
      <c r="F48" s="420"/>
      <c r="G48" s="480"/>
      <c r="H48" s="23" t="s">
        <v>20</v>
      </c>
      <c r="I48" s="23" t="s">
        <v>21</v>
      </c>
      <c r="R48" s="27"/>
      <c r="T48" s="588"/>
      <c r="U48" s="589"/>
      <c r="V48" s="589"/>
      <c r="W48" s="589"/>
      <c r="X48" s="590"/>
    </row>
    <row r="49" spans="2:24" ht="18.75" customHeight="1" x14ac:dyDescent="0.4">
      <c r="C49" s="481"/>
      <c r="D49" s="482"/>
      <c r="E49" s="482"/>
      <c r="F49" s="482"/>
      <c r="G49" s="483"/>
      <c r="H49" s="24">
        <v>4</v>
      </c>
      <c r="I49" s="25">
        <v>4</v>
      </c>
      <c r="R49" s="27"/>
    </row>
    <row r="50" spans="2:24" ht="18.75" customHeight="1" thickBot="1" x14ac:dyDescent="0.45">
      <c r="B50" s="23"/>
      <c r="C50" s="23"/>
      <c r="D50" s="23"/>
      <c r="E50" s="23"/>
      <c r="F50" s="23"/>
      <c r="G50" s="23"/>
      <c r="H50" s="23"/>
      <c r="I50" s="27"/>
      <c r="K50" s="479" t="str">
        <f>IF(H49&gt;H52,C48,IF(I49&gt;I52,C48,C52))</f>
        <v>白井FC-C</v>
      </c>
      <c r="L50" s="420"/>
      <c r="M50" s="420"/>
      <c r="N50" s="420"/>
      <c r="O50" s="480"/>
      <c r="Q50" s="32">
        <v>0</v>
      </c>
      <c r="R50" s="33"/>
    </row>
    <row r="51" spans="2:24" ht="18.75" customHeight="1" x14ac:dyDescent="0.4">
      <c r="B51" s="23"/>
      <c r="C51" s="23"/>
      <c r="D51" s="23"/>
      <c r="E51" s="23"/>
      <c r="F51" s="23"/>
      <c r="G51" s="23"/>
      <c r="H51" s="23"/>
      <c r="I51" s="27"/>
      <c r="K51" s="481"/>
      <c r="L51" s="482"/>
      <c r="M51" s="482"/>
      <c r="N51" s="482"/>
      <c r="O51" s="483"/>
      <c r="R51" s="1"/>
    </row>
    <row r="52" spans="2:24" ht="18.75" customHeight="1" thickBot="1" x14ac:dyDescent="0.45">
      <c r="B52" s="23" t="s">
        <v>25</v>
      </c>
      <c r="C52" s="479" t="str">
        <f>C4</f>
        <v>白井FC－A</v>
      </c>
      <c r="D52" s="420"/>
      <c r="E52" s="420"/>
      <c r="F52" s="420"/>
      <c r="G52" s="480"/>
      <c r="H52" s="30">
        <v>4</v>
      </c>
      <c r="I52" s="31">
        <v>3</v>
      </c>
    </row>
    <row r="53" spans="2:24" ht="18.75" customHeight="1" x14ac:dyDescent="0.4">
      <c r="B53" s="23"/>
      <c r="C53" s="481"/>
      <c r="D53" s="482"/>
      <c r="E53" s="482"/>
      <c r="F53" s="482"/>
      <c r="G53" s="483"/>
      <c r="H53" s="23"/>
      <c r="I53" s="1"/>
    </row>
    <row r="54" spans="2:24" ht="18.75" customHeight="1" x14ac:dyDescent="0.4"/>
    <row r="55" spans="2:24" ht="42" customHeight="1" x14ac:dyDescent="0.4">
      <c r="Q55" s="421" t="s">
        <v>29</v>
      </c>
      <c r="R55" s="421"/>
      <c r="T55" s="473" t="str">
        <f>IF(Y33&gt;Y47,T32,IF(Z33&gt;Z47,T32,T46))</f>
        <v>AFU-A</v>
      </c>
      <c r="U55" s="474"/>
      <c r="V55" s="474"/>
      <c r="W55" s="474"/>
      <c r="X55" s="475"/>
    </row>
    <row r="56" spans="2:24" ht="42" customHeight="1" x14ac:dyDescent="0.4">
      <c r="Q56" s="421" t="s">
        <v>30</v>
      </c>
      <c r="R56" s="421"/>
      <c r="T56" s="486" t="str">
        <f>IF(Y33&gt;Y47,T46,IF(Z33&gt;Z47,T46,T32))</f>
        <v>MBFC</v>
      </c>
      <c r="U56" s="487"/>
      <c r="V56" s="487"/>
      <c r="W56" s="487"/>
      <c r="X56" s="488"/>
    </row>
  </sheetData>
  <mergeCells count="47">
    <mergeCell ref="C27:G28"/>
    <mergeCell ref="K29:O30"/>
    <mergeCell ref="C31:G32"/>
    <mergeCell ref="T32:X34"/>
    <mergeCell ref="C34:G35"/>
    <mergeCell ref="K36:O37"/>
    <mergeCell ref="K50:O51"/>
    <mergeCell ref="C52:G53"/>
    <mergeCell ref="Q55:R55"/>
    <mergeCell ref="T55:X55"/>
    <mergeCell ref="Q56:R56"/>
    <mergeCell ref="T56:X56"/>
    <mergeCell ref="C38:G39"/>
    <mergeCell ref="C41:G42"/>
    <mergeCell ref="K43:O44"/>
    <mergeCell ref="C45:G46"/>
    <mergeCell ref="T46:X48"/>
    <mergeCell ref="C48:G49"/>
    <mergeCell ref="C20:G20"/>
    <mergeCell ref="C21:G21"/>
    <mergeCell ref="C22:G22"/>
    <mergeCell ref="C23:G23"/>
    <mergeCell ref="C15:G15"/>
    <mergeCell ref="C19:G19"/>
    <mergeCell ref="H19:J19"/>
    <mergeCell ref="K19:M19"/>
    <mergeCell ref="N19:P19"/>
    <mergeCell ref="Q19:S19"/>
    <mergeCell ref="K11:M11"/>
    <mergeCell ref="N11:P11"/>
    <mergeCell ref="Q11:S11"/>
    <mergeCell ref="C12:G12"/>
    <mergeCell ref="C13:G13"/>
    <mergeCell ref="C14:G14"/>
    <mergeCell ref="O17:AD17"/>
    <mergeCell ref="C4:G4"/>
    <mergeCell ref="C5:G5"/>
    <mergeCell ref="C6:G6"/>
    <mergeCell ref="C7:G7"/>
    <mergeCell ref="C11:G11"/>
    <mergeCell ref="H11:J11"/>
    <mergeCell ref="A1:AD1"/>
    <mergeCell ref="C3:G3"/>
    <mergeCell ref="H3:J3"/>
    <mergeCell ref="K3:M3"/>
    <mergeCell ref="N3:P3"/>
    <mergeCell ref="Q3:S3"/>
  </mergeCells>
  <phoneticPr fontId="2"/>
  <pageMargins left="0.70866141732283472" right="0.70866141732283472" top="0" bottom="0" header="0.31496062992125984" footer="0.31496062992125984"/>
  <pageSetup paperSize="8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2D15D-ACA4-4440-B47D-BF2FCA0B4D76}">
  <dimension ref="A1:AJ50"/>
  <sheetViews>
    <sheetView topLeftCell="A10" workbookViewId="0">
      <selection activeCell="Q47" sqref="Q47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1" width="5.625" customWidth="1"/>
    <col min="22" max="23" width="4.75" style="1" bestFit="1" customWidth="1"/>
    <col min="24" max="24" width="5.5" style="1" bestFit="1" customWidth="1"/>
    <col min="25" max="25" width="6" customWidth="1"/>
    <col min="26" max="28" width="5.625" customWidth="1"/>
    <col min="29" max="29" width="15" hidden="1" customWidth="1"/>
    <col min="30" max="30" width="11.375" hidden="1" customWidth="1"/>
    <col min="31" max="31" width="14.125" hidden="1" customWidth="1"/>
    <col min="32" max="32" width="7.125" customWidth="1"/>
  </cols>
  <sheetData>
    <row r="1" spans="1:32" ht="31.5" customHeight="1" x14ac:dyDescent="0.4">
      <c r="A1" s="458" t="s">
        <v>369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</row>
    <row r="2" spans="1:32" x14ac:dyDescent="0.4">
      <c r="B2" t="s">
        <v>0</v>
      </c>
    </row>
    <row r="3" spans="1:32" x14ac:dyDescent="0.4">
      <c r="C3" s="489"/>
      <c r="D3" s="490"/>
      <c r="E3" s="490"/>
      <c r="F3" s="490"/>
      <c r="G3" s="491"/>
      <c r="H3" s="591" t="str">
        <f>C4</f>
        <v>高野山SSS-A</v>
      </c>
      <c r="I3" s="591"/>
      <c r="J3" s="591"/>
      <c r="K3" s="591" t="str">
        <f>C5</f>
        <v>成田SSS</v>
      </c>
      <c r="L3" s="591"/>
      <c r="M3" s="591"/>
      <c r="N3" s="591" t="str">
        <f>C6</f>
        <v>梅郷SC</v>
      </c>
      <c r="O3" s="591"/>
      <c r="P3" s="591"/>
      <c r="Q3" s="591" t="str">
        <f>C7</f>
        <v>AFUーF</v>
      </c>
      <c r="R3" s="591"/>
      <c r="S3" s="591"/>
      <c r="T3" s="592" t="s">
        <v>447</v>
      </c>
      <c r="U3" s="593"/>
      <c r="V3" s="2" t="s">
        <v>2</v>
      </c>
      <c r="W3" s="2" t="s">
        <v>3</v>
      </c>
      <c r="X3" s="2" t="s">
        <v>4</v>
      </c>
      <c r="Y3" s="3" t="s">
        <v>5</v>
      </c>
      <c r="Z3" s="3" t="s">
        <v>6</v>
      </c>
      <c r="AA3" s="3" t="s">
        <v>7</v>
      </c>
      <c r="AB3" s="3" t="s">
        <v>8</v>
      </c>
      <c r="AC3" s="2" t="s">
        <v>9</v>
      </c>
      <c r="AD3" s="2" t="s">
        <v>10</v>
      </c>
      <c r="AE3" s="2" t="s">
        <v>11</v>
      </c>
      <c r="AF3" s="3" t="s">
        <v>12</v>
      </c>
    </row>
    <row r="4" spans="1:32" ht="24.95" customHeight="1" x14ac:dyDescent="0.4">
      <c r="C4" s="473" t="s">
        <v>456</v>
      </c>
      <c r="D4" s="474"/>
      <c r="E4" s="474"/>
      <c r="F4" s="474"/>
      <c r="G4" s="474"/>
      <c r="H4" s="16"/>
      <c r="I4" s="18"/>
      <c r="J4" s="14"/>
      <c r="K4" s="13">
        <v>2</v>
      </c>
      <c r="L4" s="15">
        <v>1</v>
      </c>
      <c r="M4" s="14"/>
      <c r="N4" s="13">
        <v>2</v>
      </c>
      <c r="O4" s="15">
        <v>5</v>
      </c>
      <c r="P4" s="14"/>
      <c r="Q4" s="13">
        <v>3</v>
      </c>
      <c r="R4" s="15">
        <v>1</v>
      </c>
      <c r="S4" s="14"/>
      <c r="T4" s="13">
        <v>3</v>
      </c>
      <c r="U4" s="15">
        <v>1</v>
      </c>
      <c r="V4" s="176">
        <v>3</v>
      </c>
      <c r="W4" s="11">
        <v>0</v>
      </c>
      <c r="X4" s="11">
        <v>1</v>
      </c>
      <c r="Y4" s="12">
        <f>K4+N4+Q4+T4</f>
        <v>10</v>
      </c>
      <c r="Z4" s="12">
        <f>L4+O4+R4+U4</f>
        <v>8</v>
      </c>
      <c r="AA4" s="12">
        <f>Y4-Z4</f>
        <v>2</v>
      </c>
      <c r="AB4" s="12">
        <f>(V4*3)+(W4*1)</f>
        <v>9</v>
      </c>
      <c r="AC4" s="12"/>
      <c r="AD4" s="12"/>
      <c r="AE4" s="12"/>
      <c r="AF4" s="12">
        <v>2</v>
      </c>
    </row>
    <row r="5" spans="1:32" ht="24.95" customHeight="1" x14ac:dyDescent="0.4">
      <c r="C5" s="473" t="s">
        <v>460</v>
      </c>
      <c r="D5" s="474"/>
      <c r="E5" s="474"/>
      <c r="F5" s="474"/>
      <c r="G5" s="474"/>
      <c r="H5" s="13">
        <v>1</v>
      </c>
      <c r="I5" s="15">
        <v>2</v>
      </c>
      <c r="J5" s="14"/>
      <c r="K5" s="16"/>
      <c r="L5" s="18"/>
      <c r="M5" s="14"/>
      <c r="N5" s="13">
        <v>0</v>
      </c>
      <c r="O5" s="15">
        <v>13</v>
      </c>
      <c r="P5" s="14"/>
      <c r="Q5" s="13">
        <v>14</v>
      </c>
      <c r="R5" s="15">
        <v>0</v>
      </c>
      <c r="S5" s="14"/>
      <c r="T5" s="13">
        <v>4</v>
      </c>
      <c r="U5" s="15">
        <v>4</v>
      </c>
      <c r="V5" s="176">
        <v>1</v>
      </c>
      <c r="W5" s="11">
        <v>1</v>
      </c>
      <c r="X5" s="11">
        <v>2</v>
      </c>
      <c r="Y5" s="12">
        <f>H5+N5+Q5+T5</f>
        <v>19</v>
      </c>
      <c r="Z5" s="12">
        <f>I5+O5+R5+U5</f>
        <v>19</v>
      </c>
      <c r="AA5" s="12">
        <f>Y5-Z5</f>
        <v>0</v>
      </c>
      <c r="AB5" s="12">
        <f t="shared" ref="AB5:AB8" si="0">(V5*3)+(W5*1)</f>
        <v>4</v>
      </c>
      <c r="AC5" s="12"/>
      <c r="AD5" s="12"/>
      <c r="AE5" s="12"/>
      <c r="AF5" s="12">
        <v>3</v>
      </c>
    </row>
    <row r="6" spans="1:32" ht="24.95" customHeight="1" x14ac:dyDescent="0.4">
      <c r="C6" s="460" t="s">
        <v>462</v>
      </c>
      <c r="D6" s="434"/>
      <c r="E6" s="434"/>
      <c r="F6" s="434"/>
      <c r="G6" s="434"/>
      <c r="H6" s="13">
        <v>5</v>
      </c>
      <c r="I6" s="15">
        <v>2</v>
      </c>
      <c r="J6" s="14"/>
      <c r="K6" s="13">
        <v>13</v>
      </c>
      <c r="L6" s="15">
        <v>0</v>
      </c>
      <c r="M6" s="14"/>
      <c r="N6" s="16"/>
      <c r="O6" s="18"/>
      <c r="P6" s="14"/>
      <c r="Q6" s="13">
        <v>15</v>
      </c>
      <c r="R6" s="15">
        <v>0</v>
      </c>
      <c r="S6" s="14"/>
      <c r="T6" s="13">
        <v>11</v>
      </c>
      <c r="U6" s="15">
        <v>0</v>
      </c>
      <c r="V6" s="176">
        <v>4</v>
      </c>
      <c r="W6" s="11">
        <v>0</v>
      </c>
      <c r="X6" s="11">
        <v>0</v>
      </c>
      <c r="Y6" s="12">
        <f>H6+K6+Q6+T6</f>
        <v>44</v>
      </c>
      <c r="Z6" s="12">
        <f>I6+L6+R6+U6</f>
        <v>2</v>
      </c>
      <c r="AA6" s="12">
        <f>Y6-Z6</f>
        <v>42</v>
      </c>
      <c r="AB6" s="12">
        <f t="shared" si="0"/>
        <v>12</v>
      </c>
      <c r="AC6" s="12"/>
      <c r="AD6" s="12"/>
      <c r="AE6" s="12"/>
      <c r="AF6" s="12">
        <v>1</v>
      </c>
    </row>
    <row r="7" spans="1:32" ht="24.95" customHeight="1" x14ac:dyDescent="0.4">
      <c r="C7" s="473" t="s">
        <v>464</v>
      </c>
      <c r="D7" s="474"/>
      <c r="E7" s="474"/>
      <c r="F7" s="474"/>
      <c r="G7" s="474"/>
      <c r="H7" s="13">
        <v>1</v>
      </c>
      <c r="I7" s="15">
        <v>3</v>
      </c>
      <c r="J7" s="14"/>
      <c r="K7" s="13">
        <v>0</v>
      </c>
      <c r="L7" s="15">
        <v>14</v>
      </c>
      <c r="M7" s="14"/>
      <c r="N7" s="13">
        <v>0</v>
      </c>
      <c r="O7" s="15">
        <v>15</v>
      </c>
      <c r="P7" s="14"/>
      <c r="Q7" s="16"/>
      <c r="R7" s="18"/>
      <c r="S7" s="14"/>
      <c r="T7" s="13">
        <v>6</v>
      </c>
      <c r="U7" s="15">
        <v>1</v>
      </c>
      <c r="V7" s="176">
        <v>1</v>
      </c>
      <c r="W7" s="11">
        <v>0</v>
      </c>
      <c r="X7" s="11">
        <v>3</v>
      </c>
      <c r="Y7" s="12">
        <f>H7+K7+N7+T7</f>
        <v>7</v>
      </c>
      <c r="Z7" s="12">
        <f>I7+L7+O7+U7</f>
        <v>33</v>
      </c>
      <c r="AA7" s="12">
        <f>Y7-Z7</f>
        <v>-26</v>
      </c>
      <c r="AB7" s="12">
        <f t="shared" si="0"/>
        <v>3</v>
      </c>
      <c r="AC7" s="12"/>
      <c r="AD7" s="12"/>
      <c r="AE7" s="12"/>
      <c r="AF7" s="12">
        <v>5</v>
      </c>
    </row>
    <row r="8" spans="1:32" ht="24.95" customHeight="1" x14ac:dyDescent="0.4">
      <c r="C8" s="594" t="s">
        <v>447</v>
      </c>
      <c r="D8" s="594"/>
      <c r="E8" s="594"/>
      <c r="F8" s="594"/>
      <c r="G8" s="473"/>
      <c r="H8" s="13">
        <v>1</v>
      </c>
      <c r="I8" s="15">
        <v>3</v>
      </c>
      <c r="J8" s="177"/>
      <c r="K8" s="13">
        <v>4</v>
      </c>
      <c r="L8" s="15">
        <v>4</v>
      </c>
      <c r="M8" s="14"/>
      <c r="N8" s="13">
        <v>0</v>
      </c>
      <c r="O8" s="15">
        <v>11</v>
      </c>
      <c r="P8" s="14"/>
      <c r="Q8" s="13">
        <v>1</v>
      </c>
      <c r="R8" s="15">
        <v>6</v>
      </c>
      <c r="S8" s="177"/>
      <c r="T8" s="178"/>
      <c r="U8" s="179"/>
      <c r="V8" s="176">
        <v>0</v>
      </c>
      <c r="W8" s="11">
        <v>1</v>
      </c>
      <c r="X8" s="11">
        <v>3</v>
      </c>
      <c r="Y8" s="12">
        <f>H8+K8+N8+Q8</f>
        <v>6</v>
      </c>
      <c r="Z8" s="12">
        <f>I8+L8+O8+R8</f>
        <v>24</v>
      </c>
      <c r="AA8" s="12">
        <f>Y8-Z8</f>
        <v>-18</v>
      </c>
      <c r="AB8" s="12">
        <f t="shared" si="0"/>
        <v>1</v>
      </c>
      <c r="AC8" s="22"/>
      <c r="AD8" s="22"/>
      <c r="AE8" s="22"/>
      <c r="AF8" s="12">
        <v>4</v>
      </c>
    </row>
    <row r="10" spans="1:32" x14ac:dyDescent="0.4">
      <c r="B10" t="s">
        <v>13</v>
      </c>
    </row>
    <row r="11" spans="1:32" hidden="1" x14ac:dyDescent="0.4">
      <c r="H11" s="22" t="e">
        <f>COUNTIF(#REF!,3)</f>
        <v>#REF!</v>
      </c>
      <c r="I11" s="22" t="e">
        <f>COUNTIF(#REF!,1)</f>
        <v>#REF!</v>
      </c>
      <c r="J11" s="22" t="e">
        <f>COUNTIF(#REF!,0)</f>
        <v>#REF!</v>
      </c>
      <c r="K11" s="22" t="e">
        <f>COUNTIF(#REF!,3)</f>
        <v>#REF!</v>
      </c>
      <c r="L11" s="22" t="e">
        <f>COUNTIF(#REF!,1)</f>
        <v>#REF!</v>
      </c>
      <c r="M11" s="22" t="e">
        <f>COUNTIF(#REF!,0)</f>
        <v>#REF!</v>
      </c>
      <c r="N11" s="22" t="e">
        <f>COUNTIF(#REF!,3)</f>
        <v>#REF!</v>
      </c>
      <c r="O11" s="22" t="e">
        <f>COUNTIF(#REF!,1)</f>
        <v>#REF!</v>
      </c>
      <c r="P11" s="22" t="e">
        <f>COUNTIF(#REF!,0)</f>
        <v>#REF!</v>
      </c>
      <c r="Q11" s="22" t="e">
        <f>COUNTIF(#REF!,3)</f>
        <v>#REF!</v>
      </c>
      <c r="R11" s="22" t="e">
        <f>COUNTIF(#REF!,1)</f>
        <v>#REF!</v>
      </c>
      <c r="S11" s="22" t="e">
        <f>COUNTIF(#REF!,0)</f>
        <v>#REF!</v>
      </c>
    </row>
    <row r="12" spans="1:32" x14ac:dyDescent="0.4">
      <c r="C12" s="489"/>
      <c r="D12" s="490"/>
      <c r="E12" s="490"/>
      <c r="F12" s="490"/>
      <c r="G12" s="491"/>
      <c r="H12" s="591" t="str">
        <f>C13</f>
        <v>白井FC-A</v>
      </c>
      <c r="I12" s="591"/>
      <c r="J12" s="591"/>
      <c r="K12" s="591" t="str">
        <f>C14</f>
        <v>湖北台クラブ</v>
      </c>
      <c r="L12" s="591"/>
      <c r="M12" s="591"/>
      <c r="N12" s="591" t="str">
        <f>C15</f>
        <v>まどかJFC</v>
      </c>
      <c r="O12" s="591"/>
      <c r="P12" s="591"/>
      <c r="Q12" s="591" t="str">
        <f>C16</f>
        <v>高野山SSS-B</v>
      </c>
      <c r="R12" s="591"/>
      <c r="S12" s="591"/>
      <c r="T12" s="592" t="s">
        <v>458</v>
      </c>
      <c r="U12" s="593"/>
      <c r="V12" s="2" t="s">
        <v>2</v>
      </c>
      <c r="W12" s="2" t="s">
        <v>3</v>
      </c>
      <c r="X12" s="2" t="s">
        <v>4</v>
      </c>
      <c r="Y12" s="3" t="s">
        <v>5</v>
      </c>
      <c r="Z12" s="3" t="s">
        <v>6</v>
      </c>
      <c r="AA12" s="3" t="s">
        <v>7</v>
      </c>
      <c r="AB12" s="3" t="s">
        <v>8</v>
      </c>
      <c r="AC12" s="2" t="s">
        <v>9</v>
      </c>
      <c r="AD12" s="2" t="s">
        <v>10</v>
      </c>
      <c r="AE12" s="2" t="s">
        <v>11</v>
      </c>
      <c r="AF12" s="3" t="s">
        <v>12</v>
      </c>
    </row>
    <row r="13" spans="1:32" ht="24.95" customHeight="1" x14ac:dyDescent="0.4">
      <c r="C13" s="473" t="s">
        <v>459</v>
      </c>
      <c r="D13" s="474"/>
      <c r="E13" s="474"/>
      <c r="F13" s="474"/>
      <c r="G13" s="474"/>
      <c r="H13" s="16"/>
      <c r="I13" s="18"/>
      <c r="J13" s="14"/>
      <c r="K13" s="13">
        <v>4</v>
      </c>
      <c r="L13" s="15">
        <v>5</v>
      </c>
      <c r="M13" s="14"/>
      <c r="N13" s="13">
        <v>5</v>
      </c>
      <c r="O13" s="15">
        <v>0</v>
      </c>
      <c r="P13" s="14"/>
      <c r="Q13" s="13">
        <v>4</v>
      </c>
      <c r="R13" s="15">
        <v>5</v>
      </c>
      <c r="S13" s="14"/>
      <c r="T13" s="13">
        <v>6</v>
      </c>
      <c r="U13" s="15">
        <v>2</v>
      </c>
      <c r="V13" s="176">
        <v>2</v>
      </c>
      <c r="W13" s="11">
        <v>0</v>
      </c>
      <c r="X13" s="11">
        <v>2</v>
      </c>
      <c r="Y13" s="12">
        <f>K13+N13+Q13+T13</f>
        <v>19</v>
      </c>
      <c r="Z13" s="12">
        <f>L13+O13+R13+U13</f>
        <v>12</v>
      </c>
      <c r="AA13" s="12">
        <f t="shared" ref="AA13:AA17" si="1">Y13-Z13</f>
        <v>7</v>
      </c>
      <c r="AB13" s="12">
        <f>(V13*3)+(W13*1)</f>
        <v>6</v>
      </c>
      <c r="AC13" s="12"/>
      <c r="AD13" s="12"/>
      <c r="AE13" s="12"/>
      <c r="AF13" s="12">
        <v>3</v>
      </c>
    </row>
    <row r="14" spans="1:32" ht="24.95" customHeight="1" x14ac:dyDescent="0.4">
      <c r="C14" s="473" t="s">
        <v>461</v>
      </c>
      <c r="D14" s="474"/>
      <c r="E14" s="474"/>
      <c r="F14" s="474"/>
      <c r="G14" s="474"/>
      <c r="H14" s="13">
        <v>5</v>
      </c>
      <c r="I14" s="15">
        <v>4</v>
      </c>
      <c r="J14" s="14"/>
      <c r="K14" s="16"/>
      <c r="L14" s="18"/>
      <c r="M14" s="14"/>
      <c r="N14" s="13">
        <v>1</v>
      </c>
      <c r="O14" s="15">
        <v>2</v>
      </c>
      <c r="P14" s="14"/>
      <c r="Q14" s="13">
        <v>9</v>
      </c>
      <c r="R14" s="15">
        <v>2</v>
      </c>
      <c r="S14" s="14"/>
      <c r="T14" s="13">
        <v>5</v>
      </c>
      <c r="U14" s="15">
        <v>0</v>
      </c>
      <c r="V14" s="176">
        <v>3</v>
      </c>
      <c r="W14" s="11">
        <v>0</v>
      </c>
      <c r="X14" s="11">
        <v>1</v>
      </c>
      <c r="Y14" s="12">
        <f>H14+N14+Q14+T14</f>
        <v>20</v>
      </c>
      <c r="Z14" s="12">
        <f>I14+O14+R14+U14</f>
        <v>8</v>
      </c>
      <c r="AA14" s="12">
        <f t="shared" si="1"/>
        <v>12</v>
      </c>
      <c r="AB14" s="12">
        <f t="shared" ref="AB14:AB17" si="2">(V14*3)+(W14*1)</f>
        <v>9</v>
      </c>
      <c r="AC14" s="12"/>
      <c r="AD14" s="12"/>
      <c r="AE14" s="12"/>
      <c r="AF14" s="12">
        <v>1</v>
      </c>
    </row>
    <row r="15" spans="1:32" ht="24.95" customHeight="1" x14ac:dyDescent="0.4">
      <c r="C15" s="473" t="s">
        <v>463</v>
      </c>
      <c r="D15" s="474"/>
      <c r="E15" s="474"/>
      <c r="F15" s="474"/>
      <c r="G15" s="474"/>
      <c r="H15" s="13">
        <v>0</v>
      </c>
      <c r="I15" s="15">
        <v>5</v>
      </c>
      <c r="J15" s="14"/>
      <c r="K15" s="13">
        <v>2</v>
      </c>
      <c r="L15" s="15">
        <v>1</v>
      </c>
      <c r="M15" s="14"/>
      <c r="N15" s="16"/>
      <c r="O15" s="18"/>
      <c r="P15" s="14"/>
      <c r="Q15" s="13">
        <v>2</v>
      </c>
      <c r="R15" s="15">
        <v>7</v>
      </c>
      <c r="S15" s="14"/>
      <c r="T15" s="13">
        <v>1</v>
      </c>
      <c r="U15" s="15">
        <v>0</v>
      </c>
      <c r="V15" s="176">
        <v>2</v>
      </c>
      <c r="W15" s="11">
        <v>0</v>
      </c>
      <c r="X15" s="11">
        <v>2</v>
      </c>
      <c r="Y15" s="12">
        <f>H15+K15+Q15+T15</f>
        <v>5</v>
      </c>
      <c r="Z15" s="12">
        <f>I15+L15+R15+U15</f>
        <v>13</v>
      </c>
      <c r="AA15" s="12">
        <f t="shared" si="1"/>
        <v>-8</v>
      </c>
      <c r="AB15" s="12">
        <f t="shared" si="2"/>
        <v>6</v>
      </c>
      <c r="AC15" s="12"/>
      <c r="AD15" s="12"/>
      <c r="AE15" s="12"/>
      <c r="AF15" s="12">
        <v>4</v>
      </c>
    </row>
    <row r="16" spans="1:32" ht="24.95" customHeight="1" x14ac:dyDescent="0.4">
      <c r="C16" s="473" t="s">
        <v>457</v>
      </c>
      <c r="D16" s="474"/>
      <c r="E16" s="474"/>
      <c r="F16" s="474"/>
      <c r="G16" s="474"/>
      <c r="H16" s="13">
        <v>5</v>
      </c>
      <c r="I16" s="15">
        <v>4</v>
      </c>
      <c r="J16" s="14"/>
      <c r="K16" s="13">
        <v>2</v>
      </c>
      <c r="L16" s="15">
        <v>9</v>
      </c>
      <c r="M16" s="14"/>
      <c r="N16" s="13">
        <v>7</v>
      </c>
      <c r="O16" s="15">
        <v>2</v>
      </c>
      <c r="P16" s="14"/>
      <c r="Q16" s="16"/>
      <c r="R16" s="18"/>
      <c r="S16" s="14"/>
      <c r="T16" s="13">
        <v>6</v>
      </c>
      <c r="U16" s="15">
        <v>0</v>
      </c>
      <c r="V16" s="176">
        <v>3</v>
      </c>
      <c r="W16" s="11">
        <v>0</v>
      </c>
      <c r="X16" s="11">
        <v>1</v>
      </c>
      <c r="Y16" s="12">
        <f>H16+K16+N16+T16</f>
        <v>20</v>
      </c>
      <c r="Z16" s="12">
        <f>I16+L16+O16+U16</f>
        <v>15</v>
      </c>
      <c r="AA16" s="12">
        <f t="shared" si="1"/>
        <v>5</v>
      </c>
      <c r="AB16" s="12">
        <f t="shared" si="2"/>
        <v>9</v>
      </c>
      <c r="AC16" s="12"/>
      <c r="AD16" s="12"/>
      <c r="AE16" s="12"/>
      <c r="AF16" s="12">
        <v>2</v>
      </c>
    </row>
    <row r="17" spans="2:32" ht="24.95" customHeight="1" x14ac:dyDescent="0.4">
      <c r="C17" s="473" t="s">
        <v>458</v>
      </c>
      <c r="D17" s="474"/>
      <c r="E17" s="474"/>
      <c r="F17" s="474"/>
      <c r="G17" s="474"/>
      <c r="H17" s="13">
        <v>2</v>
      </c>
      <c r="I17" s="15">
        <v>6</v>
      </c>
      <c r="J17" s="14"/>
      <c r="K17" s="13">
        <v>0</v>
      </c>
      <c r="L17" s="15">
        <v>5</v>
      </c>
      <c r="M17" s="14"/>
      <c r="N17" s="13">
        <v>0</v>
      </c>
      <c r="O17" s="15">
        <v>1</v>
      </c>
      <c r="P17" s="14"/>
      <c r="Q17" s="13">
        <v>0</v>
      </c>
      <c r="R17" s="15">
        <v>6</v>
      </c>
      <c r="S17" s="14"/>
      <c r="T17" s="16"/>
      <c r="U17" s="18"/>
      <c r="V17" s="176">
        <v>0</v>
      </c>
      <c r="W17" s="11">
        <v>0</v>
      </c>
      <c r="X17" s="11">
        <v>4</v>
      </c>
      <c r="Y17" s="12">
        <f>H17+K17+N17+Q17</f>
        <v>2</v>
      </c>
      <c r="Z17" s="12">
        <f>I17+L17+O17+R17</f>
        <v>18</v>
      </c>
      <c r="AA17" s="12">
        <f t="shared" si="1"/>
        <v>-16</v>
      </c>
      <c r="AB17" s="12">
        <f t="shared" si="2"/>
        <v>0</v>
      </c>
      <c r="AC17" s="12"/>
      <c r="AD17" s="12"/>
      <c r="AE17" s="12"/>
      <c r="AF17" s="12">
        <v>5</v>
      </c>
    </row>
    <row r="19" spans="2:32" ht="18.75" customHeight="1" x14ac:dyDescent="0.4"/>
    <row r="20" spans="2:32" ht="15.95" customHeight="1" thickBot="1" x14ac:dyDescent="0.45">
      <c r="B20" s="23" t="s">
        <v>19</v>
      </c>
      <c r="C20" s="533" t="str">
        <f>C6</f>
        <v>梅郷SC</v>
      </c>
      <c r="D20" s="583"/>
      <c r="E20" s="583"/>
      <c r="F20" s="583"/>
      <c r="G20" s="584"/>
      <c r="H20" s="23" t="s">
        <v>20</v>
      </c>
      <c r="I20" s="23" t="s">
        <v>21</v>
      </c>
    </row>
    <row r="21" spans="2:32" ht="15.95" customHeight="1" x14ac:dyDescent="0.4">
      <c r="C21" s="588"/>
      <c r="D21" s="589"/>
      <c r="E21" s="589"/>
      <c r="F21" s="589"/>
      <c r="G21" s="590"/>
      <c r="H21" s="24">
        <v>12</v>
      </c>
      <c r="I21" s="25"/>
      <c r="K21">
        <v>1</v>
      </c>
    </row>
    <row r="22" spans="2:32" ht="15.95" customHeight="1" thickBot="1" x14ac:dyDescent="0.45">
      <c r="B22" s="23"/>
      <c r="C22" s="23"/>
      <c r="D22" s="23"/>
      <c r="E22" s="23"/>
      <c r="F22" s="595">
        <v>0.6875</v>
      </c>
      <c r="G22" s="595"/>
      <c r="H22" s="23" t="s">
        <v>349</v>
      </c>
      <c r="I22" s="26"/>
      <c r="K22" s="479" t="str">
        <f>C20</f>
        <v>梅郷SC</v>
      </c>
      <c r="L22" s="420"/>
      <c r="M22" s="420"/>
      <c r="N22" s="420"/>
      <c r="O22" s="480"/>
      <c r="Q22" s="23" t="s">
        <v>20</v>
      </c>
      <c r="R22" s="23" t="s">
        <v>21</v>
      </c>
    </row>
    <row r="23" spans="2:32" ht="15.95" customHeight="1" x14ac:dyDescent="0.4">
      <c r="B23" s="23"/>
      <c r="C23" s="23"/>
      <c r="D23" s="23"/>
      <c r="E23" s="23"/>
      <c r="F23" s="23"/>
      <c r="G23" s="23"/>
      <c r="H23" s="23"/>
      <c r="I23" s="27"/>
      <c r="K23" s="481"/>
      <c r="L23" s="482"/>
      <c r="M23" s="482"/>
      <c r="N23" s="482"/>
      <c r="O23" s="483"/>
      <c r="Q23" s="28">
        <v>4</v>
      </c>
      <c r="R23" s="29"/>
    </row>
    <row r="24" spans="2:32" ht="15.95" customHeight="1" thickBot="1" x14ac:dyDescent="0.45">
      <c r="B24" s="23" t="s">
        <v>465</v>
      </c>
      <c r="C24" s="479" t="str">
        <f>C15</f>
        <v>まどかJFC</v>
      </c>
      <c r="D24" s="420"/>
      <c r="E24" s="420"/>
      <c r="F24" s="420"/>
      <c r="G24" s="480"/>
      <c r="H24" s="30">
        <v>0</v>
      </c>
      <c r="I24" s="31"/>
      <c r="R24" s="27"/>
      <c r="V24" s="1">
        <v>1</v>
      </c>
    </row>
    <row r="25" spans="2:32" ht="15.95" customHeight="1" thickBot="1" x14ac:dyDescent="0.45">
      <c r="B25" s="23"/>
      <c r="C25" s="481"/>
      <c r="D25" s="482"/>
      <c r="E25" s="482"/>
      <c r="F25" s="482"/>
      <c r="G25" s="483"/>
      <c r="H25" s="23"/>
      <c r="I25" s="1"/>
      <c r="R25" s="27"/>
      <c r="V25" s="533" t="str">
        <f>K22</f>
        <v>梅郷SC</v>
      </c>
      <c r="W25" s="583"/>
      <c r="X25" s="583"/>
      <c r="Y25" s="583"/>
      <c r="Z25" s="584"/>
      <c r="AA25" s="23" t="s">
        <v>20</v>
      </c>
      <c r="AB25" s="23" t="s">
        <v>21</v>
      </c>
    </row>
    <row r="26" spans="2:32" ht="15.95" customHeight="1" x14ac:dyDescent="0.4">
      <c r="B26" s="23"/>
      <c r="C26" s="23"/>
      <c r="D26" s="23"/>
      <c r="E26" s="23"/>
      <c r="F26" s="23"/>
      <c r="G26" s="23"/>
      <c r="H26" s="23"/>
      <c r="N26" s="596">
        <v>0.70833333333333337</v>
      </c>
      <c r="O26" s="596"/>
      <c r="Q26" t="s">
        <v>4</v>
      </c>
      <c r="R26" s="27"/>
      <c r="V26" s="585"/>
      <c r="W26" s="586"/>
      <c r="X26" s="586"/>
      <c r="Y26" s="586"/>
      <c r="Z26" s="587"/>
      <c r="AA26" s="28">
        <v>8</v>
      </c>
      <c r="AB26" s="29"/>
    </row>
    <row r="27" spans="2:32" ht="15.95" customHeight="1" thickBot="1" x14ac:dyDescent="0.45">
      <c r="B27" s="23" t="s">
        <v>25</v>
      </c>
      <c r="C27" s="479" t="str">
        <f>C4</f>
        <v>高野山SSS-A</v>
      </c>
      <c r="D27" s="420"/>
      <c r="E27" s="420"/>
      <c r="F27" s="420"/>
      <c r="G27" s="480"/>
      <c r="H27" s="23" t="s">
        <v>20</v>
      </c>
      <c r="I27" s="23" t="s">
        <v>21</v>
      </c>
      <c r="R27" s="27"/>
      <c r="V27" s="588"/>
      <c r="W27" s="589"/>
      <c r="X27" s="589"/>
      <c r="Y27" s="589"/>
      <c r="Z27" s="590"/>
      <c r="AB27" s="27"/>
    </row>
    <row r="28" spans="2:32" ht="15.95" customHeight="1" x14ac:dyDescent="0.4">
      <c r="C28" s="481"/>
      <c r="D28" s="482"/>
      <c r="E28" s="482"/>
      <c r="F28" s="482"/>
      <c r="G28" s="483"/>
      <c r="H28" s="24">
        <v>4</v>
      </c>
      <c r="I28" s="25"/>
      <c r="R28" s="27"/>
      <c r="AB28" s="27"/>
    </row>
    <row r="29" spans="2:32" ht="15.95" customHeight="1" thickBot="1" x14ac:dyDescent="0.45">
      <c r="B29" s="23"/>
      <c r="C29" s="23"/>
      <c r="D29" s="23"/>
      <c r="E29" s="23"/>
      <c r="F29" s="595">
        <v>0.6875</v>
      </c>
      <c r="G29" s="595"/>
      <c r="H29" s="23" t="s">
        <v>467</v>
      </c>
      <c r="I29" s="27"/>
      <c r="K29" s="479" t="str">
        <f>C27</f>
        <v>高野山SSS-A</v>
      </c>
      <c r="L29" s="420"/>
      <c r="M29" s="420"/>
      <c r="N29" s="420"/>
      <c r="O29" s="480"/>
      <c r="Q29" s="32">
        <v>0</v>
      </c>
      <c r="R29" s="33"/>
      <c r="AB29" s="27"/>
    </row>
    <row r="30" spans="2:32" ht="15.95" customHeight="1" x14ac:dyDescent="0.4">
      <c r="B30" s="23"/>
      <c r="C30" s="23"/>
      <c r="D30" s="23"/>
      <c r="E30" s="23"/>
      <c r="F30" s="23"/>
      <c r="G30" s="23"/>
      <c r="H30" s="23"/>
      <c r="I30" s="27"/>
      <c r="K30" s="481"/>
      <c r="L30" s="482"/>
      <c r="M30" s="482"/>
      <c r="N30" s="482"/>
      <c r="O30" s="483"/>
      <c r="R30" s="1"/>
      <c r="AB30" s="27"/>
    </row>
    <row r="31" spans="2:32" ht="15.95" customHeight="1" thickBot="1" x14ac:dyDescent="0.45">
      <c r="B31" s="23" t="s">
        <v>39</v>
      </c>
      <c r="C31" s="479" t="str">
        <f>C13</f>
        <v>白井FC-A</v>
      </c>
      <c r="D31" s="420"/>
      <c r="E31" s="420"/>
      <c r="F31" s="420"/>
      <c r="G31" s="480"/>
      <c r="H31" s="30">
        <v>1</v>
      </c>
      <c r="I31" s="31"/>
      <c r="AB31" s="27"/>
    </row>
    <row r="32" spans="2:32" ht="15.95" customHeight="1" x14ac:dyDescent="0.4">
      <c r="B32" s="23"/>
      <c r="C32" s="481"/>
      <c r="D32" s="482"/>
      <c r="E32" s="482"/>
      <c r="F32" s="482"/>
      <c r="G32" s="483"/>
      <c r="H32" s="23"/>
      <c r="I32" s="1"/>
      <c r="X32" s="597">
        <v>0.72916666666666663</v>
      </c>
      <c r="Y32" s="597"/>
      <c r="Z32" t="s">
        <v>4</v>
      </c>
      <c r="AB32" s="27"/>
    </row>
    <row r="33" spans="2:36" ht="15.95" customHeight="1" x14ac:dyDescent="0.4">
      <c r="B33" s="23"/>
      <c r="C33" s="23"/>
      <c r="D33" s="23"/>
      <c r="E33" s="23"/>
      <c r="F33" s="23"/>
      <c r="G33" s="23"/>
      <c r="H33" s="23"/>
      <c r="AB33" s="27"/>
    </row>
    <row r="34" spans="2:36" ht="15.95" customHeight="1" thickBot="1" x14ac:dyDescent="0.45">
      <c r="B34" s="23" t="s">
        <v>26</v>
      </c>
      <c r="C34" s="533" t="str">
        <f>C14</f>
        <v>湖北台クラブ</v>
      </c>
      <c r="D34" s="583"/>
      <c r="E34" s="583"/>
      <c r="F34" s="583"/>
      <c r="G34" s="584"/>
      <c r="H34" s="23" t="s">
        <v>20</v>
      </c>
      <c r="I34" s="23" t="s">
        <v>21</v>
      </c>
      <c r="AB34" s="27"/>
      <c r="AF34" s="23"/>
      <c r="AG34" s="23"/>
      <c r="AH34" s="23"/>
      <c r="AI34" s="23"/>
      <c r="AJ34" s="23"/>
    </row>
    <row r="35" spans="2:36" ht="15.95" customHeight="1" x14ac:dyDescent="0.4">
      <c r="C35" s="588"/>
      <c r="D35" s="589"/>
      <c r="E35" s="589"/>
      <c r="F35" s="589"/>
      <c r="G35" s="590"/>
      <c r="H35" s="24">
        <v>5</v>
      </c>
      <c r="I35" s="25"/>
      <c r="K35">
        <v>3</v>
      </c>
      <c r="AB35" s="27"/>
    </row>
    <row r="36" spans="2:36" ht="15.95" customHeight="1" thickBot="1" x14ac:dyDescent="0.45">
      <c r="B36" s="23"/>
      <c r="C36" s="23"/>
      <c r="D36" s="23"/>
      <c r="E36" s="23"/>
      <c r="F36" s="595">
        <v>0.6875</v>
      </c>
      <c r="G36" s="595"/>
      <c r="H36" s="23" t="s">
        <v>349</v>
      </c>
      <c r="I36" s="26"/>
      <c r="K36" s="479" t="str">
        <f>C34</f>
        <v>湖北台クラブ</v>
      </c>
      <c r="L36" s="420"/>
      <c r="M36" s="420"/>
      <c r="N36" s="420"/>
      <c r="O36" s="480"/>
      <c r="Q36" s="23" t="s">
        <v>20</v>
      </c>
      <c r="R36" s="23" t="s">
        <v>21</v>
      </c>
      <c r="AB36" s="27"/>
    </row>
    <row r="37" spans="2:36" ht="15.95" customHeight="1" x14ac:dyDescent="0.4">
      <c r="B37" s="23"/>
      <c r="C37" s="23"/>
      <c r="D37" s="23"/>
      <c r="E37" s="23"/>
      <c r="F37" s="23"/>
      <c r="G37" s="23"/>
      <c r="H37" s="23"/>
      <c r="I37" s="27"/>
      <c r="K37" s="481"/>
      <c r="L37" s="482"/>
      <c r="M37" s="482"/>
      <c r="N37" s="482"/>
      <c r="O37" s="483"/>
      <c r="Q37" s="28">
        <v>7</v>
      </c>
      <c r="R37" s="29"/>
      <c r="AB37" s="27"/>
    </row>
    <row r="38" spans="2:36" ht="15.95" customHeight="1" thickBot="1" x14ac:dyDescent="0.45">
      <c r="B38" s="23" t="s">
        <v>41</v>
      </c>
      <c r="C38" s="479" t="str">
        <f>C8</f>
        <v>白井FC-B</v>
      </c>
      <c r="D38" s="420"/>
      <c r="E38" s="420"/>
      <c r="F38" s="420"/>
      <c r="G38" s="480"/>
      <c r="H38" s="30">
        <v>2</v>
      </c>
      <c r="I38" s="31"/>
      <c r="R38" s="27"/>
      <c r="AB38" s="27"/>
    </row>
    <row r="39" spans="2:36" ht="15.95" customHeight="1" x14ac:dyDescent="0.4">
      <c r="B39" s="23"/>
      <c r="C39" s="481"/>
      <c r="D39" s="482"/>
      <c r="E39" s="482"/>
      <c r="F39" s="482"/>
      <c r="G39" s="483"/>
      <c r="H39" s="23"/>
      <c r="I39" s="1"/>
      <c r="R39" s="27"/>
      <c r="V39" s="533" t="str">
        <f>K36</f>
        <v>湖北台クラブ</v>
      </c>
      <c r="W39" s="583"/>
      <c r="X39" s="583"/>
      <c r="Y39" s="583"/>
      <c r="Z39" s="584"/>
      <c r="AB39" s="27"/>
    </row>
    <row r="40" spans="2:36" ht="15.95" customHeight="1" thickBot="1" x14ac:dyDescent="0.45">
      <c r="B40" s="23"/>
      <c r="C40" s="23"/>
      <c r="D40" s="23"/>
      <c r="E40" s="23"/>
      <c r="F40" s="23"/>
      <c r="G40" s="23"/>
      <c r="H40" s="23"/>
      <c r="N40" s="596">
        <v>0.70833333333333337</v>
      </c>
      <c r="O40" s="596"/>
      <c r="Q40" t="s">
        <v>4</v>
      </c>
      <c r="R40" s="27"/>
      <c r="V40" s="585"/>
      <c r="W40" s="586"/>
      <c r="X40" s="586"/>
      <c r="Y40" s="586"/>
      <c r="Z40" s="587"/>
      <c r="AA40" s="32">
        <v>3</v>
      </c>
      <c r="AB40" s="33"/>
    </row>
    <row r="41" spans="2:36" ht="15.95" customHeight="1" thickBot="1" x14ac:dyDescent="0.45">
      <c r="B41" s="23" t="s">
        <v>22</v>
      </c>
      <c r="C41" s="479" t="str">
        <f>C16</f>
        <v>高野山SSS-B</v>
      </c>
      <c r="D41" s="420"/>
      <c r="E41" s="420"/>
      <c r="F41" s="420"/>
      <c r="G41" s="480"/>
      <c r="H41" s="23" t="s">
        <v>20</v>
      </c>
      <c r="I41" s="23" t="s">
        <v>21</v>
      </c>
      <c r="R41" s="27"/>
      <c r="V41" s="588"/>
      <c r="W41" s="589"/>
      <c r="X41" s="589"/>
      <c r="Y41" s="589"/>
      <c r="Z41" s="590"/>
    </row>
    <row r="42" spans="2:36" ht="15.95" customHeight="1" x14ac:dyDescent="0.4">
      <c r="C42" s="481"/>
      <c r="D42" s="482"/>
      <c r="E42" s="482"/>
      <c r="F42" s="482"/>
      <c r="G42" s="483"/>
      <c r="H42" s="24">
        <v>1</v>
      </c>
      <c r="I42" s="25"/>
      <c r="R42" s="27"/>
    </row>
    <row r="43" spans="2:36" ht="15.95" customHeight="1" thickBot="1" x14ac:dyDescent="0.45">
      <c r="B43" s="23"/>
      <c r="C43" s="23"/>
      <c r="D43" s="23"/>
      <c r="E43" s="23"/>
      <c r="F43" s="595">
        <v>0.6875</v>
      </c>
      <c r="G43" s="595"/>
      <c r="H43" s="23" t="s">
        <v>466</v>
      </c>
      <c r="I43" s="27"/>
      <c r="K43" s="479" t="str">
        <f>C45</f>
        <v>成田SSS</v>
      </c>
      <c r="L43" s="420"/>
      <c r="M43" s="420"/>
      <c r="N43" s="420"/>
      <c r="O43" s="480"/>
      <c r="Q43" s="32">
        <v>3</v>
      </c>
      <c r="R43" s="33"/>
    </row>
    <row r="44" spans="2:36" ht="15.95" customHeight="1" x14ac:dyDescent="0.4">
      <c r="B44" s="23"/>
      <c r="C44" s="23"/>
      <c r="D44" s="23"/>
      <c r="E44" s="23"/>
      <c r="F44" s="23"/>
      <c r="G44" s="23"/>
      <c r="H44" s="23"/>
      <c r="I44" s="27"/>
      <c r="K44" s="481"/>
      <c r="L44" s="482"/>
      <c r="M44" s="482"/>
      <c r="N44" s="482"/>
      <c r="O44" s="483"/>
      <c r="R44" s="1"/>
      <c r="V44"/>
      <c r="W44"/>
      <c r="X44"/>
    </row>
    <row r="45" spans="2:36" ht="15.95" customHeight="1" thickBot="1" x14ac:dyDescent="0.45">
      <c r="B45" s="23" t="s">
        <v>37</v>
      </c>
      <c r="C45" s="479" t="str">
        <f>C5</f>
        <v>成田SSS</v>
      </c>
      <c r="D45" s="420"/>
      <c r="E45" s="420"/>
      <c r="F45" s="420"/>
      <c r="G45" s="480"/>
      <c r="H45" s="30">
        <v>5</v>
      </c>
      <c r="I45" s="31"/>
      <c r="V45"/>
      <c r="W45"/>
      <c r="X45"/>
    </row>
    <row r="46" spans="2:36" ht="15.95" customHeight="1" x14ac:dyDescent="0.4">
      <c r="B46" s="23"/>
      <c r="C46" s="481"/>
      <c r="D46" s="482"/>
      <c r="E46" s="482"/>
      <c r="F46" s="482"/>
      <c r="G46" s="483"/>
      <c r="H46" s="23"/>
      <c r="I46" s="1"/>
      <c r="V46"/>
      <c r="W46"/>
      <c r="X46"/>
    </row>
    <row r="47" spans="2:36" ht="18.75" customHeight="1" x14ac:dyDescent="0.4">
      <c r="V47"/>
      <c r="W47"/>
      <c r="X47"/>
    </row>
    <row r="48" spans="2:36" ht="42" customHeight="1" x14ac:dyDescent="0.4">
      <c r="Q48" s="186"/>
      <c r="R48" s="186"/>
      <c r="V48"/>
      <c r="W48"/>
      <c r="X48"/>
    </row>
    <row r="49" spans="17:24" ht="42" customHeight="1" x14ac:dyDescent="0.4">
      <c r="Q49" s="186"/>
      <c r="R49" s="186"/>
      <c r="V49"/>
      <c r="W49"/>
      <c r="X49"/>
    </row>
    <row r="50" spans="17:24" x14ac:dyDescent="0.4">
      <c r="V50"/>
      <c r="W50"/>
      <c r="X50"/>
    </row>
  </sheetData>
  <mergeCells count="44">
    <mergeCell ref="C45:G46"/>
    <mergeCell ref="C31:G32"/>
    <mergeCell ref="C34:G35"/>
    <mergeCell ref="K36:O37"/>
    <mergeCell ref="C38:G39"/>
    <mergeCell ref="V39:Z41"/>
    <mergeCell ref="C41:G42"/>
    <mergeCell ref="X32:Y32"/>
    <mergeCell ref="F36:G36"/>
    <mergeCell ref="F43:G43"/>
    <mergeCell ref="N40:O40"/>
    <mergeCell ref="K43:O44"/>
    <mergeCell ref="V25:Z27"/>
    <mergeCell ref="C27:G28"/>
    <mergeCell ref="K29:O30"/>
    <mergeCell ref="F22:G22"/>
    <mergeCell ref="F29:G29"/>
    <mergeCell ref="N26:O26"/>
    <mergeCell ref="K22:O23"/>
    <mergeCell ref="C24:G25"/>
    <mergeCell ref="K12:M12"/>
    <mergeCell ref="N12:P12"/>
    <mergeCell ref="T12:U12"/>
    <mergeCell ref="C16:G16"/>
    <mergeCell ref="C17:G17"/>
    <mergeCell ref="Q12:S12"/>
    <mergeCell ref="C15:G15"/>
    <mergeCell ref="C12:G12"/>
    <mergeCell ref="C13:G13"/>
    <mergeCell ref="C14:G14"/>
    <mergeCell ref="H12:J12"/>
    <mergeCell ref="C8:G8"/>
    <mergeCell ref="C20:G21"/>
    <mergeCell ref="C4:G4"/>
    <mergeCell ref="C5:G5"/>
    <mergeCell ref="C6:G6"/>
    <mergeCell ref="C7:G7"/>
    <mergeCell ref="A1:AF1"/>
    <mergeCell ref="C3:G3"/>
    <mergeCell ref="H3:J3"/>
    <mergeCell ref="K3:M3"/>
    <mergeCell ref="N3:P3"/>
    <mergeCell ref="Q3:S3"/>
    <mergeCell ref="T3:U3"/>
  </mergeCells>
  <phoneticPr fontId="2"/>
  <pageMargins left="0.25" right="0.25" top="0.75" bottom="0.75" header="0.3" footer="0.3"/>
  <pageSetup paperSize="8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A848-1E2C-4FB3-89A9-E6819060641D}">
  <dimension ref="A1:AE55"/>
  <sheetViews>
    <sheetView topLeftCell="A16" workbookViewId="0">
      <selection activeCell="N49" sqref="N49"/>
    </sheetView>
  </sheetViews>
  <sheetFormatPr defaultColWidth="2.625" defaultRowHeight="18.75" x14ac:dyDescent="0.4"/>
  <cols>
    <col min="2" max="2" width="2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0" width="8.125" style="1" customWidth="1"/>
    <col min="21" max="21" width="7.5" style="1" customWidth="1"/>
    <col min="22" max="22" width="7" style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1" ht="31.5" customHeight="1" x14ac:dyDescent="0.4">
      <c r="A1" s="608" t="s">
        <v>370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</row>
    <row r="2" spans="1:31" ht="25.5" x14ac:dyDescent="0.4">
      <c r="B2" s="218" t="s">
        <v>0</v>
      </c>
      <c r="C2" s="218"/>
      <c r="D2" s="218"/>
      <c r="E2" s="218"/>
      <c r="F2" s="218"/>
      <c r="G2" s="218"/>
      <c r="H2" s="218" t="s">
        <v>1</v>
      </c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</row>
    <row r="3" spans="1:31" ht="24.95" customHeight="1" x14ac:dyDescent="0.4">
      <c r="B3" s="218"/>
      <c r="C3" s="602">
        <v>1</v>
      </c>
      <c r="D3" s="603"/>
      <c r="E3" s="603"/>
      <c r="F3" s="603"/>
      <c r="G3" s="604"/>
      <c r="H3" s="601" t="str">
        <f>C4</f>
        <v>おおたかの森A</v>
      </c>
      <c r="I3" s="601"/>
      <c r="J3" s="601"/>
      <c r="K3" s="601" t="str">
        <f>C5</f>
        <v>酒々井FC</v>
      </c>
      <c r="L3" s="601"/>
      <c r="M3" s="601"/>
      <c r="N3" s="601" t="str">
        <f>C6</f>
        <v>CAVALEIRO</v>
      </c>
      <c r="O3" s="601"/>
      <c r="P3" s="601"/>
      <c r="Q3" s="601" t="str">
        <f>C7</f>
        <v>六実SC-B</v>
      </c>
      <c r="R3" s="601"/>
      <c r="S3" s="601"/>
      <c r="T3" s="219" t="s">
        <v>2</v>
      </c>
      <c r="U3" s="219" t="s">
        <v>3</v>
      </c>
      <c r="V3" s="219" t="s">
        <v>4</v>
      </c>
      <c r="W3" s="219" t="s">
        <v>5</v>
      </c>
      <c r="X3" s="219" t="s">
        <v>6</v>
      </c>
      <c r="Y3" s="219" t="s">
        <v>7</v>
      </c>
      <c r="Z3" s="220" t="s">
        <v>8</v>
      </c>
      <c r="AA3" s="220" t="s">
        <v>9</v>
      </c>
      <c r="AB3" s="220" t="s">
        <v>10</v>
      </c>
      <c r="AC3" s="220" t="s">
        <v>11</v>
      </c>
      <c r="AD3" s="220" t="s">
        <v>12</v>
      </c>
      <c r="AE3" s="218"/>
    </row>
    <row r="4" spans="1:31" ht="24.95" customHeight="1" x14ac:dyDescent="0.4">
      <c r="B4" s="218"/>
      <c r="C4" s="605" t="s">
        <v>309</v>
      </c>
      <c r="D4" s="606"/>
      <c r="E4" s="606"/>
      <c r="F4" s="606"/>
      <c r="G4" s="607"/>
      <c r="H4" s="221"/>
      <c r="I4" s="222"/>
      <c r="J4" s="223"/>
      <c r="K4" s="224">
        <f>I5</f>
        <v>2</v>
      </c>
      <c r="L4" s="225">
        <f>H5</f>
        <v>7</v>
      </c>
      <c r="M4" s="226">
        <f>IF(K4&gt;L4,3,IF(K4=L4,1,0))</f>
        <v>0</v>
      </c>
      <c r="N4" s="224">
        <f>I6</f>
        <v>0</v>
      </c>
      <c r="O4" s="225">
        <f>H6</f>
        <v>5</v>
      </c>
      <c r="P4" s="226">
        <f>IF(N4&gt;O4,3,IF(N4=O4,1,0))</f>
        <v>0</v>
      </c>
      <c r="Q4" s="224">
        <f>I7</f>
        <v>4</v>
      </c>
      <c r="R4" s="225">
        <f>H7</f>
        <v>1</v>
      </c>
      <c r="S4" s="227">
        <f>IF(Q4&gt;R4,3,IF(Q4=R4,1,0))</f>
        <v>3</v>
      </c>
      <c r="T4" s="228">
        <v>1</v>
      </c>
      <c r="U4" s="228">
        <v>0</v>
      </c>
      <c r="V4" s="228">
        <v>2</v>
      </c>
      <c r="W4" s="228">
        <f t="shared" ref="W4:X7" si="0">H4+K4+N4+Q4</f>
        <v>6</v>
      </c>
      <c r="X4" s="228">
        <f t="shared" si="0"/>
        <v>13</v>
      </c>
      <c r="Y4" s="228">
        <f>W4-X4</f>
        <v>-7</v>
      </c>
      <c r="Z4" s="229">
        <f>J4+M4+P4+S4</f>
        <v>3</v>
      </c>
      <c r="AA4" s="229">
        <f>Y4/100</f>
        <v>-7.0000000000000007E-2</v>
      </c>
      <c r="AB4" s="229">
        <f>W4/10000</f>
        <v>5.9999999999999995E-4</v>
      </c>
      <c r="AC4" s="229">
        <f>Z4+AA4+AB4</f>
        <v>2.9306000000000001</v>
      </c>
      <c r="AD4" s="229">
        <f>RANK(AC4,AC4:AC7)</f>
        <v>3</v>
      </c>
      <c r="AE4" s="218"/>
    </row>
    <row r="5" spans="1:31" ht="24.95" customHeight="1" x14ac:dyDescent="0.4">
      <c r="B5" s="218"/>
      <c r="C5" s="605" t="s">
        <v>476</v>
      </c>
      <c r="D5" s="606"/>
      <c r="E5" s="606"/>
      <c r="F5" s="606"/>
      <c r="G5" s="607"/>
      <c r="H5" s="230">
        <v>7</v>
      </c>
      <c r="I5" s="231">
        <v>2</v>
      </c>
      <c r="J5" s="232">
        <f>IF(H5&gt;I5,3,IF(H5=I5,1,0))</f>
        <v>3</v>
      </c>
      <c r="K5" s="233"/>
      <c r="L5" s="234"/>
      <c r="M5" s="235"/>
      <c r="N5" s="236">
        <f>L6</f>
        <v>17</v>
      </c>
      <c r="O5" s="237">
        <f>K6</f>
        <v>0</v>
      </c>
      <c r="P5" s="238">
        <f>IF(N5&gt;O5,3,IF(N5=O5,1,0))</f>
        <v>3</v>
      </c>
      <c r="Q5" s="236">
        <f>L7</f>
        <v>13</v>
      </c>
      <c r="R5" s="237">
        <f>K7</f>
        <v>0</v>
      </c>
      <c r="S5" s="232">
        <f>IF(Q5&gt;R5,3,IF(Q5=R5,1,0))</f>
        <v>3</v>
      </c>
      <c r="T5" s="228">
        <v>3</v>
      </c>
      <c r="U5" s="228">
        <v>0</v>
      </c>
      <c r="V5" s="228">
        <v>0</v>
      </c>
      <c r="W5" s="228">
        <f t="shared" si="0"/>
        <v>37</v>
      </c>
      <c r="X5" s="228">
        <f t="shared" si="0"/>
        <v>2</v>
      </c>
      <c r="Y5" s="228">
        <f>W5-X5</f>
        <v>35</v>
      </c>
      <c r="Z5" s="229">
        <f>J5+M5+P5+S5</f>
        <v>9</v>
      </c>
      <c r="AA5" s="229">
        <f>Y5/100</f>
        <v>0.35</v>
      </c>
      <c r="AB5" s="229">
        <f>W5/10000</f>
        <v>3.7000000000000002E-3</v>
      </c>
      <c r="AC5" s="229">
        <f>Z5+AA5+AB5</f>
        <v>9.3536999999999999</v>
      </c>
      <c r="AD5" s="229">
        <f>RANK(AC5,AC4:AC7)</f>
        <v>1</v>
      </c>
      <c r="AE5" s="218"/>
    </row>
    <row r="6" spans="1:31" ht="24.95" customHeight="1" x14ac:dyDescent="0.4">
      <c r="B6" s="218"/>
      <c r="C6" s="605" t="s">
        <v>355</v>
      </c>
      <c r="D6" s="606"/>
      <c r="E6" s="606"/>
      <c r="F6" s="606"/>
      <c r="G6" s="607"/>
      <c r="H6" s="230">
        <v>5</v>
      </c>
      <c r="I6" s="231">
        <v>0</v>
      </c>
      <c r="J6" s="232">
        <f>IF(H6&gt;I6,3,IF(H6=I6,1,0))</f>
        <v>3</v>
      </c>
      <c r="K6" s="230">
        <v>0</v>
      </c>
      <c r="L6" s="231">
        <v>17</v>
      </c>
      <c r="M6" s="232">
        <f>IF(K6&gt;L6,3,IF(K6=L6,1,0))</f>
        <v>0</v>
      </c>
      <c r="N6" s="233"/>
      <c r="O6" s="234"/>
      <c r="P6" s="235"/>
      <c r="Q6" s="236">
        <f>O7</f>
        <v>4</v>
      </c>
      <c r="R6" s="237">
        <f>N7</f>
        <v>0</v>
      </c>
      <c r="S6" s="232">
        <f>IF(Q6&gt;R6,3,IF(Q6=R6,1,0))</f>
        <v>3</v>
      </c>
      <c r="T6" s="228">
        <v>2</v>
      </c>
      <c r="U6" s="228">
        <v>0</v>
      </c>
      <c r="V6" s="228">
        <v>1</v>
      </c>
      <c r="W6" s="228">
        <f t="shared" si="0"/>
        <v>9</v>
      </c>
      <c r="X6" s="228">
        <f t="shared" si="0"/>
        <v>17</v>
      </c>
      <c r="Y6" s="228">
        <f>W6-X6</f>
        <v>-8</v>
      </c>
      <c r="Z6" s="229">
        <f>J6+M6+P6+S6</f>
        <v>6</v>
      </c>
      <c r="AA6" s="229">
        <f>Y6/100</f>
        <v>-0.08</v>
      </c>
      <c r="AB6" s="229">
        <f>W6/10000</f>
        <v>8.9999999999999998E-4</v>
      </c>
      <c r="AC6" s="229">
        <f>Z6+AA6+AB6</f>
        <v>5.9208999999999996</v>
      </c>
      <c r="AD6" s="229">
        <f>RANK(AC6,AC4:AC7)</f>
        <v>2</v>
      </c>
      <c r="AE6" s="218"/>
    </row>
    <row r="7" spans="1:31" ht="24.95" customHeight="1" x14ac:dyDescent="0.4">
      <c r="B7" s="218"/>
      <c r="C7" s="605" t="s">
        <v>472</v>
      </c>
      <c r="D7" s="606"/>
      <c r="E7" s="606"/>
      <c r="F7" s="606"/>
      <c r="G7" s="607"/>
      <c r="H7" s="230">
        <v>1</v>
      </c>
      <c r="I7" s="231">
        <v>4</v>
      </c>
      <c r="J7" s="232">
        <f>IF(H7&gt;I7,3,IF(H7=I7,1,0))</f>
        <v>0</v>
      </c>
      <c r="K7" s="230">
        <v>0</v>
      </c>
      <c r="L7" s="231">
        <v>13</v>
      </c>
      <c r="M7" s="232">
        <f>IF(K7&gt;L7,3,IF(K7=L7,1,0))</f>
        <v>0</v>
      </c>
      <c r="N7" s="230">
        <v>0</v>
      </c>
      <c r="O7" s="231">
        <v>4</v>
      </c>
      <c r="P7" s="232">
        <f>IF(N7&gt;O7,3,IF(N7=O7,1,0))</f>
        <v>0</v>
      </c>
      <c r="Q7" s="233"/>
      <c r="R7" s="234"/>
      <c r="S7" s="235"/>
      <c r="T7" s="228">
        <v>0</v>
      </c>
      <c r="U7" s="228">
        <v>0</v>
      </c>
      <c r="V7" s="228">
        <v>3</v>
      </c>
      <c r="W7" s="228">
        <f t="shared" si="0"/>
        <v>1</v>
      </c>
      <c r="X7" s="228">
        <f t="shared" si="0"/>
        <v>21</v>
      </c>
      <c r="Y7" s="228">
        <f>W7-X7</f>
        <v>-20</v>
      </c>
      <c r="Z7" s="229">
        <f>J7+M7+P7+S7</f>
        <v>0</v>
      </c>
      <c r="AA7" s="229">
        <f>Y7/100</f>
        <v>-0.2</v>
      </c>
      <c r="AB7" s="229">
        <f>W7/10000</f>
        <v>1E-4</v>
      </c>
      <c r="AC7" s="229">
        <f>Z7+AA7+AB7</f>
        <v>-0.19990000000000002</v>
      </c>
      <c r="AD7" s="229">
        <f>RANK(AC7,AC4:AC7)</f>
        <v>4</v>
      </c>
      <c r="AE7" s="218"/>
    </row>
    <row r="8" spans="1:31" ht="24.95" customHeight="1" x14ac:dyDescent="0.4">
      <c r="B8" s="218" t="s">
        <v>13</v>
      </c>
      <c r="C8" s="218"/>
      <c r="D8" s="218"/>
      <c r="E8" s="218"/>
      <c r="F8" s="218"/>
      <c r="G8" s="218"/>
      <c r="H8" s="218" t="s">
        <v>14</v>
      </c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39"/>
      <c r="AA8" s="239"/>
      <c r="AB8" s="239"/>
      <c r="AC8" s="239"/>
      <c r="AD8" s="239"/>
      <c r="AE8" s="218"/>
    </row>
    <row r="9" spans="1:31" ht="24.95" customHeight="1" x14ac:dyDescent="0.4">
      <c r="B9" s="218"/>
      <c r="C9" s="602">
        <v>2</v>
      </c>
      <c r="D9" s="603"/>
      <c r="E9" s="603"/>
      <c r="F9" s="603"/>
      <c r="G9" s="604"/>
      <c r="H9" s="601" t="str">
        <f>C10</f>
        <v>印西FC-A</v>
      </c>
      <c r="I9" s="601"/>
      <c r="J9" s="601"/>
      <c r="K9" s="601" t="str">
        <f>C11</f>
        <v>我孫子隼SC</v>
      </c>
      <c r="L9" s="601"/>
      <c r="M9" s="601"/>
      <c r="N9" s="601" t="str">
        <f>C12</f>
        <v>六実SC-C</v>
      </c>
      <c r="O9" s="601"/>
      <c r="P9" s="601"/>
      <c r="Q9" s="601">
        <f>C13</f>
        <v>0</v>
      </c>
      <c r="R9" s="601"/>
      <c r="S9" s="601"/>
      <c r="T9" s="219" t="s">
        <v>2</v>
      </c>
      <c r="U9" s="219" t="s">
        <v>3</v>
      </c>
      <c r="V9" s="219" t="s">
        <v>4</v>
      </c>
      <c r="W9" s="219" t="s">
        <v>5</v>
      </c>
      <c r="X9" s="219" t="s">
        <v>6</v>
      </c>
      <c r="Y9" s="219" t="s">
        <v>7</v>
      </c>
      <c r="Z9" s="240" t="s">
        <v>8</v>
      </c>
      <c r="AA9" s="240" t="s">
        <v>9</v>
      </c>
      <c r="AB9" s="240" t="s">
        <v>10</v>
      </c>
      <c r="AC9" s="240" t="s">
        <v>11</v>
      </c>
      <c r="AD9" s="240" t="s">
        <v>12</v>
      </c>
      <c r="AE9" s="218"/>
    </row>
    <row r="10" spans="1:31" ht="24.95" customHeight="1" x14ac:dyDescent="0.4">
      <c r="B10" s="218"/>
      <c r="C10" s="598" t="s">
        <v>478</v>
      </c>
      <c r="D10" s="599"/>
      <c r="E10" s="599"/>
      <c r="F10" s="599"/>
      <c r="G10" s="600"/>
      <c r="H10" s="221"/>
      <c r="I10" s="222"/>
      <c r="J10" s="223"/>
      <c r="K10" s="224">
        <f>I11</f>
        <v>11</v>
      </c>
      <c r="L10" s="225">
        <f>H11</f>
        <v>0</v>
      </c>
      <c r="M10" s="226">
        <f>IF(K10&gt;L10,3,IF(K10=L10,1,0))</f>
        <v>3</v>
      </c>
      <c r="N10" s="224">
        <f>I12</f>
        <v>21</v>
      </c>
      <c r="O10" s="225">
        <f>H12</f>
        <v>0</v>
      </c>
      <c r="P10" s="226">
        <f>IF(N10&gt;O10,3,IF(N10=O10,1,0))</f>
        <v>3</v>
      </c>
      <c r="Q10" s="224">
        <v>11</v>
      </c>
      <c r="R10" s="225">
        <f>H13</f>
        <v>0</v>
      </c>
      <c r="S10" s="227">
        <f>IF(Q10&gt;R10,3,IF(Q10=R10,1,0))</f>
        <v>3</v>
      </c>
      <c r="T10" s="228">
        <v>3</v>
      </c>
      <c r="U10" s="228">
        <v>0</v>
      </c>
      <c r="V10" s="228">
        <v>0</v>
      </c>
      <c r="W10" s="228">
        <f>H10+K10+N10+Q10</f>
        <v>43</v>
      </c>
      <c r="X10" s="228">
        <f>I10+L10+O10+R10</f>
        <v>0</v>
      </c>
      <c r="Y10" s="228">
        <f>W10-X10</f>
        <v>43</v>
      </c>
      <c r="Z10" s="229">
        <f>J10+M10+P10+S10</f>
        <v>9</v>
      </c>
      <c r="AA10" s="241">
        <f>Y10/100</f>
        <v>0.43</v>
      </c>
      <c r="AB10" s="241">
        <f t="shared" ref="AB10:AB13" si="1">W10/10000</f>
        <v>4.3E-3</v>
      </c>
      <c r="AC10" s="241">
        <f>Z10+AA10+AB10</f>
        <v>9.4343000000000004</v>
      </c>
      <c r="AD10" s="229">
        <f>RANK(AC10,AC10:AC13)</f>
        <v>1</v>
      </c>
      <c r="AE10" s="218"/>
    </row>
    <row r="11" spans="1:31" ht="24.95" customHeight="1" x14ac:dyDescent="0.4">
      <c r="B11" s="218"/>
      <c r="C11" s="598" t="s">
        <v>479</v>
      </c>
      <c r="D11" s="599"/>
      <c r="E11" s="599"/>
      <c r="F11" s="599"/>
      <c r="G11" s="600"/>
      <c r="H11" s="230">
        <v>0</v>
      </c>
      <c r="I11" s="231">
        <v>11</v>
      </c>
      <c r="J11" s="232">
        <f>IF(H11&gt;I11,3,IF(H11=I11,1,0))</f>
        <v>0</v>
      </c>
      <c r="K11" s="233"/>
      <c r="L11" s="234"/>
      <c r="M11" s="235"/>
      <c r="N11" s="236">
        <f>L12</f>
        <v>6</v>
      </c>
      <c r="O11" s="237">
        <f>K12</f>
        <v>0</v>
      </c>
      <c r="P11" s="238">
        <f>IF(N11&gt;O11,3,IF(N11=O11,1,0))</f>
        <v>3</v>
      </c>
      <c r="Q11" s="236">
        <v>6</v>
      </c>
      <c r="R11" s="237">
        <f>K13</f>
        <v>0</v>
      </c>
      <c r="S11" s="232">
        <f>IF(Q11&gt;R11,3,IF(Q11=R11,1,0))</f>
        <v>3</v>
      </c>
      <c r="T11" s="228">
        <v>2</v>
      </c>
      <c r="U11" s="228">
        <v>0</v>
      </c>
      <c r="V11" s="228">
        <v>1</v>
      </c>
      <c r="W11" s="228">
        <f t="shared" ref="W11:X13" si="2">H11+K11+N11+Q11</f>
        <v>12</v>
      </c>
      <c r="X11" s="228">
        <f t="shared" si="2"/>
        <v>11</v>
      </c>
      <c r="Y11" s="228">
        <f t="shared" ref="Y11:Y13" si="3">W11-X11</f>
        <v>1</v>
      </c>
      <c r="Z11" s="229">
        <f t="shared" ref="Z11:Z13" si="4">J11+M11+P11+S11</f>
        <v>6</v>
      </c>
      <c r="AA11" s="241">
        <f t="shared" ref="AA11:AA13" si="5">Y11/100</f>
        <v>0.01</v>
      </c>
      <c r="AB11" s="241">
        <f t="shared" si="1"/>
        <v>1.1999999999999999E-3</v>
      </c>
      <c r="AC11" s="241">
        <f t="shared" ref="AC11:AC13" si="6">Z11+AA11+AB11</f>
        <v>6.0111999999999997</v>
      </c>
      <c r="AD11" s="229">
        <f>RANK(AC11,AC10:AC13)</f>
        <v>2</v>
      </c>
      <c r="AE11" s="218"/>
    </row>
    <row r="12" spans="1:31" ht="24.95" customHeight="1" x14ac:dyDescent="0.4">
      <c r="B12" s="218"/>
      <c r="C12" s="598" t="s">
        <v>474</v>
      </c>
      <c r="D12" s="599"/>
      <c r="E12" s="599"/>
      <c r="F12" s="599"/>
      <c r="G12" s="600"/>
      <c r="H12" s="230">
        <v>0</v>
      </c>
      <c r="I12" s="231">
        <v>21</v>
      </c>
      <c r="J12" s="232">
        <f>IF(H12&gt;I12,3,IF(H12=I12,1,0))</f>
        <v>0</v>
      </c>
      <c r="K12" s="230">
        <v>0</v>
      </c>
      <c r="L12" s="231">
        <v>6</v>
      </c>
      <c r="M12" s="232">
        <f>IF(K12&gt;L12,3,IF(K12=L12,1,0))</f>
        <v>0</v>
      </c>
      <c r="N12" s="233"/>
      <c r="O12" s="234"/>
      <c r="P12" s="235"/>
      <c r="Q12" s="236">
        <f>O13</f>
        <v>0</v>
      </c>
      <c r="R12" s="237">
        <v>6</v>
      </c>
      <c r="S12" s="232">
        <f>IF(Q12&gt;R12,3,IF(Q12=R12,1,0))</f>
        <v>0</v>
      </c>
      <c r="T12" s="228">
        <v>0</v>
      </c>
      <c r="U12" s="228">
        <v>0</v>
      </c>
      <c r="V12" s="228">
        <v>3</v>
      </c>
      <c r="W12" s="228">
        <f t="shared" si="2"/>
        <v>0</v>
      </c>
      <c r="X12" s="228">
        <f t="shared" si="2"/>
        <v>33</v>
      </c>
      <c r="Y12" s="228">
        <f t="shared" si="3"/>
        <v>-33</v>
      </c>
      <c r="Z12" s="229">
        <f t="shared" si="4"/>
        <v>0</v>
      </c>
      <c r="AA12" s="241">
        <f t="shared" si="5"/>
        <v>-0.33</v>
      </c>
      <c r="AB12" s="241">
        <f t="shared" si="1"/>
        <v>0</v>
      </c>
      <c r="AC12" s="241">
        <f t="shared" si="6"/>
        <v>-0.33</v>
      </c>
      <c r="AD12" s="229">
        <v>3</v>
      </c>
      <c r="AE12" s="218"/>
    </row>
    <row r="13" spans="1:31" ht="24.95" customHeight="1" x14ac:dyDescent="0.4">
      <c r="B13" s="218"/>
      <c r="C13" s="598"/>
      <c r="D13" s="599"/>
      <c r="E13" s="599"/>
      <c r="F13" s="599"/>
      <c r="G13" s="600"/>
      <c r="H13" s="230"/>
      <c r="I13" s="231"/>
      <c r="J13" s="232">
        <f>IF(H13&gt;I13,3,IF(H13=I13,1,0))</f>
        <v>1</v>
      </c>
      <c r="K13" s="230"/>
      <c r="L13" s="231"/>
      <c r="M13" s="232">
        <f>IF(K13&gt;L13,3,IF(K13=L13,1,0))</f>
        <v>1</v>
      </c>
      <c r="N13" s="230"/>
      <c r="O13" s="231"/>
      <c r="P13" s="232">
        <f>IF(N13&gt;O13,3,IF(N13=O13,1,0))</f>
        <v>1</v>
      </c>
      <c r="Q13" s="233"/>
      <c r="R13" s="234"/>
      <c r="S13" s="235"/>
      <c r="T13" s="241" t="e">
        <f>#REF!</f>
        <v>#REF!</v>
      </c>
      <c r="U13" s="241" t="e">
        <f>#REF!</f>
        <v>#REF!</v>
      </c>
      <c r="V13" s="241" t="e">
        <f>#REF!</f>
        <v>#REF!</v>
      </c>
      <c r="W13" s="241">
        <f t="shared" si="2"/>
        <v>0</v>
      </c>
      <c r="X13" s="241">
        <f t="shared" si="2"/>
        <v>0</v>
      </c>
      <c r="Y13" s="241">
        <f t="shared" si="3"/>
        <v>0</v>
      </c>
      <c r="Z13" s="241">
        <f t="shared" si="4"/>
        <v>3</v>
      </c>
      <c r="AA13" s="241">
        <f t="shared" si="5"/>
        <v>0</v>
      </c>
      <c r="AB13" s="241">
        <f t="shared" si="1"/>
        <v>0</v>
      </c>
      <c r="AC13" s="241">
        <f t="shared" si="6"/>
        <v>3</v>
      </c>
      <c r="AD13" s="241">
        <f>RANK(AC13,AC10:AC13)</f>
        <v>3</v>
      </c>
      <c r="AE13" s="218"/>
    </row>
    <row r="14" spans="1:31" ht="24.95" customHeight="1" x14ac:dyDescent="0.4">
      <c r="B14" s="218" t="s">
        <v>15</v>
      </c>
      <c r="C14" s="218"/>
      <c r="D14" s="218"/>
      <c r="E14" s="218"/>
      <c r="F14" s="218"/>
      <c r="G14" s="218"/>
      <c r="H14" s="218" t="s">
        <v>16</v>
      </c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</row>
    <row r="15" spans="1:31" ht="24.95" customHeight="1" x14ac:dyDescent="0.4">
      <c r="B15" s="218"/>
      <c r="C15" s="602">
        <v>3</v>
      </c>
      <c r="D15" s="603"/>
      <c r="E15" s="603"/>
      <c r="F15" s="603"/>
      <c r="G15" s="604"/>
      <c r="H15" s="601" t="str">
        <f>C16</f>
        <v>六実SC-A</v>
      </c>
      <c r="I15" s="601"/>
      <c r="J15" s="601"/>
      <c r="K15" s="601" t="str">
        <f>C17</f>
        <v>光ケ丘SSS</v>
      </c>
      <c r="L15" s="601"/>
      <c r="M15" s="601"/>
      <c r="N15" s="601" t="str">
        <f>C18</f>
        <v>印西FC-B</v>
      </c>
      <c r="O15" s="601"/>
      <c r="P15" s="601"/>
      <c r="Q15" s="601" t="str">
        <f>C19</f>
        <v>AFU-F</v>
      </c>
      <c r="R15" s="601"/>
      <c r="S15" s="601"/>
      <c r="T15" s="219" t="s">
        <v>2</v>
      </c>
      <c r="U15" s="219" t="s">
        <v>3</v>
      </c>
      <c r="V15" s="219" t="s">
        <v>4</v>
      </c>
      <c r="W15" s="219" t="s">
        <v>5</v>
      </c>
      <c r="X15" s="219" t="s">
        <v>6</v>
      </c>
      <c r="Y15" s="219" t="s">
        <v>7</v>
      </c>
      <c r="Z15" s="220" t="s">
        <v>8</v>
      </c>
      <c r="AA15" s="220" t="s">
        <v>9</v>
      </c>
      <c r="AB15" s="220" t="s">
        <v>10</v>
      </c>
      <c r="AC15" s="220" t="s">
        <v>11</v>
      </c>
      <c r="AD15" s="220" t="s">
        <v>12</v>
      </c>
    </row>
    <row r="16" spans="1:31" ht="24.95" customHeight="1" x14ac:dyDescent="0.4">
      <c r="B16" s="218"/>
      <c r="C16" s="598" t="s">
        <v>471</v>
      </c>
      <c r="D16" s="599"/>
      <c r="E16" s="599"/>
      <c r="F16" s="599"/>
      <c r="G16" s="600"/>
      <c r="H16" s="221"/>
      <c r="I16" s="222"/>
      <c r="J16" s="223"/>
      <c r="K16" s="224">
        <f>I17</f>
        <v>5</v>
      </c>
      <c r="L16" s="225">
        <f>H17</f>
        <v>5</v>
      </c>
      <c r="M16" s="226">
        <f>IF(K16&gt;L16,3,IF(K16=L16,1,0))</f>
        <v>1</v>
      </c>
      <c r="N16" s="224">
        <f>I18</f>
        <v>2</v>
      </c>
      <c r="O16" s="225">
        <f>H18</f>
        <v>10</v>
      </c>
      <c r="P16" s="226">
        <f>IF(N16&gt;O16,3,IF(N16=O16,1,0))</f>
        <v>0</v>
      </c>
      <c r="Q16" s="224">
        <f>I19</f>
        <v>10</v>
      </c>
      <c r="R16" s="225">
        <f>H19</f>
        <v>0</v>
      </c>
      <c r="S16" s="227">
        <f>IF(Q16&gt;R16,3,IF(Q16=R16,1,0))</f>
        <v>3</v>
      </c>
      <c r="T16" s="242" t="s">
        <v>444</v>
      </c>
      <c r="U16" s="242" t="s">
        <v>444</v>
      </c>
      <c r="V16" s="242" t="s">
        <v>444</v>
      </c>
      <c r="W16" s="228">
        <f>H16+K16+N16+Q16</f>
        <v>17</v>
      </c>
      <c r="X16" s="228">
        <f>I16+L16+O16+R16</f>
        <v>15</v>
      </c>
      <c r="Y16" s="228">
        <f>W16-X16</f>
        <v>2</v>
      </c>
      <c r="Z16" s="229">
        <f>J16+M16+P16+S16</f>
        <v>4</v>
      </c>
      <c r="AA16" s="229">
        <f>Y16/100</f>
        <v>0.02</v>
      </c>
      <c r="AB16" s="229">
        <f t="shared" ref="AB16:AB19" si="7">W16/10000</f>
        <v>1.6999999999999999E-3</v>
      </c>
      <c r="AC16" s="229">
        <f>Z16+AA16+AB16</f>
        <v>4.0216999999999992</v>
      </c>
      <c r="AD16" s="229">
        <f>RANK(AC16,AC16:AC19)</f>
        <v>3</v>
      </c>
    </row>
    <row r="17" spans="2:30" ht="24.95" customHeight="1" x14ac:dyDescent="0.4">
      <c r="B17" s="218"/>
      <c r="C17" s="598" t="s">
        <v>475</v>
      </c>
      <c r="D17" s="599"/>
      <c r="E17" s="599"/>
      <c r="F17" s="599"/>
      <c r="G17" s="600"/>
      <c r="H17" s="230">
        <v>5</v>
      </c>
      <c r="I17" s="231">
        <v>5</v>
      </c>
      <c r="J17" s="232">
        <f>IF(H17&gt;I17,3,IF(H17=I17,1,0))</f>
        <v>1</v>
      </c>
      <c r="K17" s="233"/>
      <c r="L17" s="234"/>
      <c r="M17" s="235"/>
      <c r="N17" s="236">
        <f>L18</f>
        <v>1</v>
      </c>
      <c r="O17" s="237">
        <f>K18</f>
        <v>5</v>
      </c>
      <c r="P17" s="238">
        <f>IF(N17&gt;O17,3,IF(N17=O17,1,0))</f>
        <v>0</v>
      </c>
      <c r="Q17" s="236">
        <f>L19</f>
        <v>9</v>
      </c>
      <c r="R17" s="237">
        <f>K19</f>
        <v>0</v>
      </c>
      <c r="S17" s="232">
        <f>IF(Q17&gt;R17,3,IF(Q17=R17,1,0))</f>
        <v>3</v>
      </c>
      <c r="T17" s="242" t="s">
        <v>444</v>
      </c>
      <c r="U17" s="242" t="s">
        <v>444</v>
      </c>
      <c r="V17" s="242" t="s">
        <v>444</v>
      </c>
      <c r="W17" s="228">
        <f t="shared" ref="W17:X19" si="8">H17+K17+N17+Q17</f>
        <v>15</v>
      </c>
      <c r="X17" s="228">
        <f t="shared" si="8"/>
        <v>10</v>
      </c>
      <c r="Y17" s="228">
        <f t="shared" ref="Y17:Y19" si="9">W17-X17</f>
        <v>5</v>
      </c>
      <c r="Z17" s="229">
        <f t="shared" ref="Z17:Z19" si="10">J17+M17+P17+S17</f>
        <v>4</v>
      </c>
      <c r="AA17" s="229">
        <f t="shared" ref="AA17:AA19" si="11">Y17/100</f>
        <v>0.05</v>
      </c>
      <c r="AB17" s="229">
        <f t="shared" si="7"/>
        <v>1.5E-3</v>
      </c>
      <c r="AC17" s="229">
        <f t="shared" ref="AC17:AC19" si="12">Z17+AA17+AB17</f>
        <v>4.0514999999999999</v>
      </c>
      <c r="AD17" s="229">
        <f>RANK(AC17,AC16:AC19)</f>
        <v>2</v>
      </c>
    </row>
    <row r="18" spans="2:30" ht="24.95" customHeight="1" x14ac:dyDescent="0.4">
      <c r="B18" s="218"/>
      <c r="C18" s="598" t="s">
        <v>470</v>
      </c>
      <c r="D18" s="599"/>
      <c r="E18" s="599"/>
      <c r="F18" s="599"/>
      <c r="G18" s="600"/>
      <c r="H18" s="230">
        <v>10</v>
      </c>
      <c r="I18" s="231">
        <v>2</v>
      </c>
      <c r="J18" s="232">
        <f>IF(H18&gt;I18,3,IF(H18=I18,1,0))</f>
        <v>3</v>
      </c>
      <c r="K18" s="230">
        <v>5</v>
      </c>
      <c r="L18" s="231">
        <v>1</v>
      </c>
      <c r="M18" s="232">
        <f>IF(K18&gt;L18,3,IF(K18=L18,1,0))</f>
        <v>3</v>
      </c>
      <c r="N18" s="233"/>
      <c r="O18" s="234"/>
      <c r="P18" s="235"/>
      <c r="Q18" s="236">
        <f>O19</f>
        <v>22</v>
      </c>
      <c r="R18" s="237">
        <f>N19</f>
        <v>0</v>
      </c>
      <c r="S18" s="232">
        <f>IF(Q18&gt;R18,3,IF(Q18=R18,1,0))</f>
        <v>3</v>
      </c>
      <c r="T18" s="242" t="s">
        <v>442</v>
      </c>
      <c r="U18" s="242" t="s">
        <v>445</v>
      </c>
      <c r="V18" s="242" t="s">
        <v>445</v>
      </c>
      <c r="W18" s="228">
        <f t="shared" si="8"/>
        <v>37</v>
      </c>
      <c r="X18" s="228">
        <f t="shared" si="8"/>
        <v>3</v>
      </c>
      <c r="Y18" s="228">
        <f t="shared" si="9"/>
        <v>34</v>
      </c>
      <c r="Z18" s="229">
        <f t="shared" si="10"/>
        <v>9</v>
      </c>
      <c r="AA18" s="229">
        <f t="shared" si="11"/>
        <v>0.34</v>
      </c>
      <c r="AB18" s="229">
        <f t="shared" si="7"/>
        <v>3.7000000000000002E-3</v>
      </c>
      <c r="AC18" s="229">
        <f t="shared" si="12"/>
        <v>9.3437000000000001</v>
      </c>
      <c r="AD18" s="229">
        <f>RANK(AC18,AC16:AC19)</f>
        <v>1</v>
      </c>
    </row>
    <row r="19" spans="2:30" ht="24.95" customHeight="1" x14ac:dyDescent="0.4">
      <c r="B19" s="218"/>
      <c r="C19" s="598" t="s">
        <v>389</v>
      </c>
      <c r="D19" s="599"/>
      <c r="E19" s="599"/>
      <c r="F19" s="599"/>
      <c r="G19" s="600"/>
      <c r="H19" s="230">
        <v>0</v>
      </c>
      <c r="I19" s="231">
        <v>10</v>
      </c>
      <c r="J19" s="232">
        <f>IF(H19&gt;I19,3,IF(H19=I19,1,0))</f>
        <v>0</v>
      </c>
      <c r="K19" s="230">
        <v>0</v>
      </c>
      <c r="L19" s="231">
        <v>9</v>
      </c>
      <c r="M19" s="232">
        <f>IF(K19&gt;L19,3,IF(K19=L19,1,0))</f>
        <v>0</v>
      </c>
      <c r="N19" s="230">
        <v>0</v>
      </c>
      <c r="O19" s="231">
        <v>22</v>
      </c>
      <c r="P19" s="232">
        <f>IF(N19&gt;O19,3,IF(N19=O19,1,0))</f>
        <v>0</v>
      </c>
      <c r="Q19" s="233"/>
      <c r="R19" s="234"/>
      <c r="S19" s="235"/>
      <c r="T19" s="242" t="s">
        <v>445</v>
      </c>
      <c r="U19" s="242" t="s">
        <v>445</v>
      </c>
      <c r="V19" s="242" t="s">
        <v>442</v>
      </c>
      <c r="W19" s="228">
        <f t="shared" si="8"/>
        <v>0</v>
      </c>
      <c r="X19" s="228">
        <f t="shared" si="8"/>
        <v>41</v>
      </c>
      <c r="Y19" s="228">
        <f t="shared" si="9"/>
        <v>-41</v>
      </c>
      <c r="Z19" s="229">
        <f t="shared" si="10"/>
        <v>0</v>
      </c>
      <c r="AA19" s="229">
        <f t="shared" si="11"/>
        <v>-0.41</v>
      </c>
      <c r="AB19" s="229">
        <f t="shared" si="7"/>
        <v>0</v>
      </c>
      <c r="AC19" s="229">
        <f t="shared" si="12"/>
        <v>-0.41</v>
      </c>
      <c r="AD19" s="229">
        <f>RANK(AC19,AC16:AC19)</f>
        <v>4</v>
      </c>
    </row>
    <row r="20" spans="2:30" ht="24.95" customHeight="1" x14ac:dyDescent="0.4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</row>
    <row r="21" spans="2:30" ht="24.95" customHeight="1" x14ac:dyDescent="0.4">
      <c r="B21" s="218" t="s">
        <v>17</v>
      </c>
      <c r="C21" s="218"/>
      <c r="D21" s="218"/>
      <c r="E21" s="218"/>
      <c r="F21" s="218"/>
      <c r="G21" s="218"/>
      <c r="H21" s="218" t="s">
        <v>18</v>
      </c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</row>
    <row r="22" spans="2:30" ht="24.95" customHeight="1" x14ac:dyDescent="0.4">
      <c r="B22" s="218"/>
      <c r="C22" s="602">
        <v>4</v>
      </c>
      <c r="D22" s="603"/>
      <c r="E22" s="603"/>
      <c r="F22" s="603"/>
      <c r="G22" s="604"/>
      <c r="H22" s="601" t="str">
        <f>C23</f>
        <v>つくし野SC</v>
      </c>
      <c r="I22" s="601"/>
      <c r="J22" s="601"/>
      <c r="K22" s="601" t="str">
        <f>C24</f>
        <v>おおたかの森B</v>
      </c>
      <c r="L22" s="601"/>
      <c r="M22" s="601"/>
      <c r="N22" s="601" t="str">
        <f>C25</f>
        <v>六実SC-D</v>
      </c>
      <c r="O22" s="601"/>
      <c r="P22" s="601"/>
      <c r="Q22" s="622">
        <f>C26</f>
        <v>0</v>
      </c>
      <c r="R22" s="622"/>
      <c r="S22" s="622"/>
      <c r="T22" s="219" t="s">
        <v>2</v>
      </c>
      <c r="U22" s="219" t="s">
        <v>3</v>
      </c>
      <c r="V22" s="219" t="s">
        <v>4</v>
      </c>
      <c r="W22" s="219" t="s">
        <v>5</v>
      </c>
      <c r="X22" s="219" t="s">
        <v>6</v>
      </c>
      <c r="Y22" s="219" t="s">
        <v>7</v>
      </c>
      <c r="Z22" s="240" t="s">
        <v>8</v>
      </c>
      <c r="AA22" s="240" t="s">
        <v>9</v>
      </c>
      <c r="AB22" s="240" t="s">
        <v>10</v>
      </c>
      <c r="AC22" s="240" t="s">
        <v>11</v>
      </c>
      <c r="AD22" s="240" t="s">
        <v>12</v>
      </c>
    </row>
    <row r="23" spans="2:30" ht="24.95" customHeight="1" x14ac:dyDescent="0.4">
      <c r="B23" s="218"/>
      <c r="C23" s="605" t="s">
        <v>477</v>
      </c>
      <c r="D23" s="606"/>
      <c r="E23" s="606"/>
      <c r="F23" s="606"/>
      <c r="G23" s="607"/>
      <c r="H23" s="221"/>
      <c r="I23" s="222"/>
      <c r="J23" s="223"/>
      <c r="K23" s="224">
        <f>I24</f>
        <v>2</v>
      </c>
      <c r="L23" s="225">
        <f>H24</f>
        <v>1</v>
      </c>
      <c r="M23" s="226">
        <f>IF(K23&gt;L23,3,IF(K23=L23,1,0))</f>
        <v>3</v>
      </c>
      <c r="N23" s="224">
        <f>I25</f>
        <v>5</v>
      </c>
      <c r="O23" s="225">
        <f>H25</f>
        <v>2</v>
      </c>
      <c r="P23" s="226">
        <f>IF(N23&gt;O23,3,IF(N23=O23,1,0))</f>
        <v>3</v>
      </c>
      <c r="Q23" s="224">
        <v>6</v>
      </c>
      <c r="R23" s="225">
        <f>H26</f>
        <v>0</v>
      </c>
      <c r="S23" s="227">
        <f>IF(Q23&gt;R23,3,IF(Q23=R23,1,0))</f>
        <v>3</v>
      </c>
      <c r="T23" s="228">
        <v>3</v>
      </c>
      <c r="U23" s="228">
        <v>0</v>
      </c>
      <c r="V23" s="228">
        <v>0</v>
      </c>
      <c r="W23" s="228">
        <f>H23+K23+N23+Q23</f>
        <v>13</v>
      </c>
      <c r="X23" s="228">
        <f>I23+L23+O23+R23</f>
        <v>3</v>
      </c>
      <c r="Y23" s="228">
        <f>W23-X23</f>
        <v>10</v>
      </c>
      <c r="Z23" s="229">
        <f>J23+M23+P23+S23</f>
        <v>9</v>
      </c>
      <c r="AA23" s="241">
        <f>Y23/100</f>
        <v>0.1</v>
      </c>
      <c r="AB23" s="241">
        <f t="shared" ref="AB23:AB26" si="13">W23/10000</f>
        <v>1.2999999999999999E-3</v>
      </c>
      <c r="AC23" s="241">
        <f>Z23+AA23+AB23</f>
        <v>9.1013000000000002</v>
      </c>
      <c r="AD23" s="229">
        <f>RANK(AC23,AC23:AC26)</f>
        <v>1</v>
      </c>
    </row>
    <row r="24" spans="2:30" ht="24.95" customHeight="1" x14ac:dyDescent="0.4">
      <c r="B24" s="218"/>
      <c r="C24" s="605" t="s">
        <v>311</v>
      </c>
      <c r="D24" s="606"/>
      <c r="E24" s="606"/>
      <c r="F24" s="606"/>
      <c r="G24" s="607"/>
      <c r="H24" s="230">
        <v>1</v>
      </c>
      <c r="I24" s="231">
        <v>2</v>
      </c>
      <c r="J24" s="232">
        <f>IF(H24&gt;I24,3,IF(H24=I24,1,0))</f>
        <v>0</v>
      </c>
      <c r="K24" s="233"/>
      <c r="L24" s="234"/>
      <c r="M24" s="235"/>
      <c r="N24" s="236">
        <f>L25</f>
        <v>15</v>
      </c>
      <c r="O24" s="237">
        <f>K25</f>
        <v>0</v>
      </c>
      <c r="P24" s="238">
        <f>IF(N24&gt;O24,3,IF(N24=O24,1,0))</f>
        <v>3</v>
      </c>
      <c r="Q24" s="236">
        <f>L26</f>
        <v>0</v>
      </c>
      <c r="R24" s="237">
        <v>11</v>
      </c>
      <c r="S24" s="232">
        <f>IF(Q24&gt;R24,3,IF(Q24=R24,1,0))</f>
        <v>0</v>
      </c>
      <c r="T24" s="228">
        <v>1</v>
      </c>
      <c r="U24" s="228">
        <v>0</v>
      </c>
      <c r="V24" s="228">
        <v>2</v>
      </c>
      <c r="W24" s="228">
        <f t="shared" ref="W24:X26" si="14">H24+K24+N24+Q24</f>
        <v>16</v>
      </c>
      <c r="X24" s="228">
        <f t="shared" si="14"/>
        <v>13</v>
      </c>
      <c r="Y24" s="228">
        <f t="shared" ref="Y24:Y26" si="15">W24-X24</f>
        <v>3</v>
      </c>
      <c r="Z24" s="229">
        <f t="shared" ref="Z24:Z26" si="16">J24+M24+P24+S24</f>
        <v>3</v>
      </c>
      <c r="AA24" s="241">
        <f t="shared" ref="AA24:AA26" si="17">Y24/100</f>
        <v>0.03</v>
      </c>
      <c r="AB24" s="241">
        <f t="shared" si="13"/>
        <v>1.6000000000000001E-3</v>
      </c>
      <c r="AC24" s="241">
        <f t="shared" ref="AC24:AC26" si="18">Z24+AA24+AB24</f>
        <v>3.0315999999999996</v>
      </c>
      <c r="AD24" s="229">
        <f>RANK(AC24,AC23:AC26)</f>
        <v>2</v>
      </c>
    </row>
    <row r="25" spans="2:30" ht="24.95" customHeight="1" x14ac:dyDescent="0.4">
      <c r="B25" s="218"/>
      <c r="C25" s="605" t="s">
        <v>473</v>
      </c>
      <c r="D25" s="606"/>
      <c r="E25" s="606"/>
      <c r="F25" s="606"/>
      <c r="G25" s="607"/>
      <c r="H25" s="230">
        <v>2</v>
      </c>
      <c r="I25" s="231">
        <v>5</v>
      </c>
      <c r="J25" s="232">
        <f>IF(H25&gt;I25,3,IF(H25=I25,1,0))</f>
        <v>0</v>
      </c>
      <c r="K25" s="230">
        <v>0</v>
      </c>
      <c r="L25" s="231">
        <v>15</v>
      </c>
      <c r="M25" s="232">
        <f>IF(K25&gt;L25,3,IF(K25=L25,1,0))</f>
        <v>0</v>
      </c>
      <c r="N25" s="233"/>
      <c r="O25" s="234"/>
      <c r="P25" s="235"/>
      <c r="Q25" s="236">
        <f>O26</f>
        <v>0</v>
      </c>
      <c r="R25" s="237">
        <v>6</v>
      </c>
      <c r="S25" s="232">
        <f>IF(Q25&gt;R25,3,IF(Q25=R25,1,0))</f>
        <v>0</v>
      </c>
      <c r="T25" s="228">
        <v>0</v>
      </c>
      <c r="U25" s="228">
        <v>0</v>
      </c>
      <c r="V25" s="228">
        <v>3</v>
      </c>
      <c r="W25" s="228">
        <f t="shared" si="14"/>
        <v>2</v>
      </c>
      <c r="X25" s="228">
        <f t="shared" si="14"/>
        <v>26</v>
      </c>
      <c r="Y25" s="228">
        <f t="shared" si="15"/>
        <v>-24</v>
      </c>
      <c r="Z25" s="229">
        <f t="shared" si="16"/>
        <v>0</v>
      </c>
      <c r="AA25" s="241">
        <f t="shared" si="17"/>
        <v>-0.24</v>
      </c>
      <c r="AB25" s="241">
        <f t="shared" si="13"/>
        <v>2.0000000000000001E-4</v>
      </c>
      <c r="AC25" s="241">
        <f t="shared" si="18"/>
        <v>-0.23979999999999999</v>
      </c>
      <c r="AD25" s="229">
        <v>3</v>
      </c>
    </row>
    <row r="26" spans="2:30" ht="24.95" customHeight="1" x14ac:dyDescent="0.4">
      <c r="B26" s="218"/>
      <c r="C26" s="605"/>
      <c r="D26" s="606"/>
      <c r="E26" s="606"/>
      <c r="F26" s="606"/>
      <c r="G26" s="607"/>
      <c r="H26" s="230"/>
      <c r="I26" s="231"/>
      <c r="J26" s="232">
        <f>IF(H26&gt;I26,3,IF(H26=I26,1,0))</f>
        <v>1</v>
      </c>
      <c r="K26" s="230"/>
      <c r="L26" s="231"/>
      <c r="M26" s="232">
        <f>IF(K26&gt;L26,3,IF(K26=L26,1,0))</f>
        <v>1</v>
      </c>
      <c r="N26" s="230"/>
      <c r="O26" s="231"/>
      <c r="P26" s="232">
        <f>IF(N26&gt;O26,3,IF(N26=O26,1,0))</f>
        <v>1</v>
      </c>
      <c r="Q26" s="233"/>
      <c r="R26" s="234"/>
      <c r="S26" s="235"/>
      <c r="T26" s="243" t="e">
        <f>#REF!</f>
        <v>#REF!</v>
      </c>
      <c r="U26" s="243"/>
      <c r="V26" s="243" t="e">
        <f>#REF!</f>
        <v>#REF!</v>
      </c>
      <c r="W26" s="243">
        <f t="shared" si="14"/>
        <v>0</v>
      </c>
      <c r="X26" s="243">
        <f t="shared" si="14"/>
        <v>0</v>
      </c>
      <c r="Y26" s="243">
        <f t="shared" si="15"/>
        <v>0</v>
      </c>
      <c r="Z26" s="241">
        <f t="shared" si="16"/>
        <v>3</v>
      </c>
      <c r="AA26" s="241">
        <f t="shared" si="17"/>
        <v>0</v>
      </c>
      <c r="AB26" s="241">
        <f t="shared" si="13"/>
        <v>0</v>
      </c>
      <c r="AC26" s="241">
        <f t="shared" si="18"/>
        <v>3</v>
      </c>
      <c r="AD26" s="241">
        <f>RANK(AC26,AC23:AC26)</f>
        <v>3</v>
      </c>
    </row>
    <row r="27" spans="2:30" ht="18.75" customHeight="1" x14ac:dyDescent="0.4"/>
    <row r="28" spans="2:30" ht="18.75" customHeight="1" thickBot="1" x14ac:dyDescent="0.45">
      <c r="B28" s="216" t="s">
        <v>19</v>
      </c>
      <c r="C28" s="479" t="str">
        <f>C5</f>
        <v>酒々井FC</v>
      </c>
      <c r="D28" s="420"/>
      <c r="E28" s="420"/>
      <c r="F28" s="420"/>
      <c r="G28" s="480"/>
      <c r="H28" s="216" t="s">
        <v>20</v>
      </c>
      <c r="I28" s="216" t="s">
        <v>21</v>
      </c>
    </row>
    <row r="29" spans="2:30" ht="18.75" customHeight="1" x14ac:dyDescent="0.4">
      <c r="C29" s="481"/>
      <c r="D29" s="482"/>
      <c r="E29" s="482"/>
      <c r="F29" s="482"/>
      <c r="G29" s="483"/>
      <c r="H29" s="24">
        <v>8</v>
      </c>
      <c r="I29" s="25"/>
    </row>
    <row r="30" spans="2:30" ht="18.75" customHeight="1" thickBot="1" x14ac:dyDescent="0.45">
      <c r="B30" s="216"/>
      <c r="C30" s="216" t="s">
        <v>509</v>
      </c>
      <c r="D30" s="216"/>
      <c r="E30" s="216"/>
      <c r="F30" s="216"/>
      <c r="G30" s="216"/>
      <c r="H30" s="216"/>
      <c r="I30" s="26"/>
      <c r="K30" s="613" t="str">
        <f>IF(H29&gt;H32,C28,IF(I29&gt;I32,C28,C32))</f>
        <v>酒々井FC</v>
      </c>
      <c r="L30" s="614"/>
      <c r="M30" s="614"/>
      <c r="N30" s="614"/>
      <c r="O30" s="615"/>
      <c r="P30" s="161"/>
      <c r="Q30" s="244" t="s">
        <v>20</v>
      </c>
      <c r="R30" s="244" t="s">
        <v>21</v>
      </c>
      <c r="S30" s="161"/>
      <c r="T30" s="245"/>
      <c r="U30" s="245"/>
      <c r="V30" s="245"/>
      <c r="W30" s="161"/>
      <c r="X30" s="161"/>
    </row>
    <row r="31" spans="2:30" ht="18.75" customHeight="1" x14ac:dyDescent="0.4">
      <c r="B31" s="216"/>
      <c r="C31" s="216"/>
      <c r="D31" s="216"/>
      <c r="E31" s="216"/>
      <c r="F31" s="216"/>
      <c r="G31" s="216"/>
      <c r="H31" s="216"/>
      <c r="I31" s="27"/>
      <c r="K31" s="619"/>
      <c r="L31" s="620"/>
      <c r="M31" s="620"/>
      <c r="N31" s="620"/>
      <c r="O31" s="621"/>
      <c r="P31" s="161"/>
      <c r="Q31" s="246">
        <v>5</v>
      </c>
      <c r="R31" s="247"/>
      <c r="S31" s="248"/>
      <c r="T31" s="249"/>
      <c r="U31" s="249"/>
      <c r="V31" s="249"/>
      <c r="W31" s="248"/>
      <c r="X31" s="248"/>
    </row>
    <row r="32" spans="2:30" ht="18.75" customHeight="1" thickBot="1" x14ac:dyDescent="0.45">
      <c r="B32" s="216" t="s">
        <v>22</v>
      </c>
      <c r="C32" s="479" t="str">
        <f>C11</f>
        <v>我孫子隼SC</v>
      </c>
      <c r="D32" s="420"/>
      <c r="E32" s="420"/>
      <c r="F32" s="420"/>
      <c r="G32" s="480"/>
      <c r="H32" s="30">
        <v>0</v>
      </c>
      <c r="I32" s="31"/>
      <c r="K32" s="248"/>
      <c r="L32" s="248"/>
      <c r="M32" s="248"/>
      <c r="N32" s="248"/>
      <c r="O32" s="248"/>
      <c r="P32" s="161"/>
      <c r="Q32" s="248"/>
      <c r="R32" s="250"/>
      <c r="S32" s="248"/>
      <c r="T32" s="249"/>
      <c r="U32" s="249"/>
      <c r="V32" s="249"/>
      <c r="W32" s="248"/>
      <c r="X32" s="248"/>
    </row>
    <row r="33" spans="2:31" ht="18.75" customHeight="1" thickBot="1" x14ac:dyDescent="0.45">
      <c r="B33" s="216"/>
      <c r="C33" s="481"/>
      <c r="D33" s="482"/>
      <c r="E33" s="482"/>
      <c r="F33" s="482"/>
      <c r="G33" s="483"/>
      <c r="H33" s="216"/>
      <c r="I33" s="1"/>
      <c r="K33" s="248"/>
      <c r="L33" s="248"/>
      <c r="M33" s="248"/>
      <c r="N33" s="248"/>
      <c r="O33" s="248"/>
      <c r="P33" s="161"/>
      <c r="Q33" s="248"/>
      <c r="R33" s="250"/>
      <c r="S33" s="248"/>
      <c r="T33" s="613" t="str">
        <f>IF(Q31&gt;Q37,K30,IF(R31&gt;R37,K30,K37))</f>
        <v>酒々井FC</v>
      </c>
      <c r="U33" s="614"/>
      <c r="V33" s="614"/>
      <c r="W33" s="614"/>
      <c r="X33" s="615"/>
      <c r="Y33" s="216" t="s">
        <v>20</v>
      </c>
      <c r="Z33" s="216" t="s">
        <v>21</v>
      </c>
    </row>
    <row r="34" spans="2:31" ht="18.75" customHeight="1" x14ac:dyDescent="0.4">
      <c r="B34" s="216"/>
      <c r="C34" s="216"/>
      <c r="D34" s="216"/>
      <c r="E34" s="216"/>
      <c r="F34" s="216"/>
      <c r="G34" s="216"/>
      <c r="H34" s="216"/>
      <c r="K34" s="248"/>
      <c r="L34" s="248"/>
      <c r="M34" s="248"/>
      <c r="N34" s="248"/>
      <c r="O34" s="248"/>
      <c r="P34" s="161"/>
      <c r="Q34" s="248"/>
      <c r="R34" s="250"/>
      <c r="S34" s="248"/>
      <c r="T34" s="616"/>
      <c r="U34" s="617"/>
      <c r="V34" s="617"/>
      <c r="W34" s="617"/>
      <c r="X34" s="618"/>
      <c r="Y34" s="28">
        <v>1</v>
      </c>
      <c r="Z34" s="29"/>
    </row>
    <row r="35" spans="2:31" ht="18.75" customHeight="1" thickBot="1" x14ac:dyDescent="0.45">
      <c r="B35" s="216" t="s">
        <v>23</v>
      </c>
      <c r="C35" s="479" t="s">
        <v>470</v>
      </c>
      <c r="D35" s="420"/>
      <c r="E35" s="420"/>
      <c r="F35" s="420"/>
      <c r="G35" s="480"/>
      <c r="H35" s="216" t="s">
        <v>20</v>
      </c>
      <c r="I35" s="216" t="s">
        <v>21</v>
      </c>
      <c r="K35" s="248"/>
      <c r="L35" s="248"/>
      <c r="M35" s="248"/>
      <c r="N35" s="248"/>
      <c r="O35" s="248"/>
      <c r="P35" s="161"/>
      <c r="Q35" s="248"/>
      <c r="R35" s="250"/>
      <c r="S35" s="248"/>
      <c r="T35" s="619"/>
      <c r="U35" s="620"/>
      <c r="V35" s="620"/>
      <c r="W35" s="620"/>
      <c r="X35" s="621"/>
      <c r="Z35" s="27"/>
    </row>
    <row r="36" spans="2:31" ht="18.75" customHeight="1" x14ac:dyDescent="0.4">
      <c r="C36" s="481"/>
      <c r="D36" s="482"/>
      <c r="E36" s="482"/>
      <c r="F36" s="482"/>
      <c r="G36" s="483"/>
      <c r="H36" s="24">
        <v>6</v>
      </c>
      <c r="I36" s="25"/>
      <c r="K36" s="248"/>
      <c r="L36" s="248"/>
      <c r="M36" s="248"/>
      <c r="N36" s="248"/>
      <c r="O36" s="248"/>
      <c r="P36" s="161"/>
      <c r="Q36" s="248"/>
      <c r="R36" s="250"/>
      <c r="S36" s="248"/>
      <c r="T36" s="249"/>
      <c r="U36" s="249"/>
      <c r="V36" s="249"/>
      <c r="W36" s="248"/>
      <c r="X36" s="248"/>
      <c r="Z36" s="27"/>
    </row>
    <row r="37" spans="2:31" ht="18.75" customHeight="1" thickBot="1" x14ac:dyDescent="0.45">
      <c r="B37" s="216" t="s">
        <v>510</v>
      </c>
      <c r="C37" s="216"/>
      <c r="D37" s="216"/>
      <c r="E37" s="216"/>
      <c r="F37" s="216"/>
      <c r="G37" s="216"/>
      <c r="H37" s="216"/>
      <c r="I37" s="27"/>
      <c r="K37" s="613" t="str">
        <f>IF(H36&gt;H39,C35,IF(I36&gt;I39,C35,C39))</f>
        <v>印西FC-B</v>
      </c>
      <c r="L37" s="614"/>
      <c r="M37" s="614"/>
      <c r="N37" s="614"/>
      <c r="O37" s="615"/>
      <c r="P37" s="161"/>
      <c r="Q37" s="251">
        <v>3</v>
      </c>
      <c r="R37" s="252"/>
      <c r="S37" s="248"/>
      <c r="T37" s="249"/>
      <c r="U37" s="249"/>
      <c r="V37" s="249"/>
      <c r="W37" s="248"/>
      <c r="X37" s="248"/>
      <c r="Z37" s="27"/>
    </row>
    <row r="38" spans="2:31" ht="18.75" customHeight="1" x14ac:dyDescent="0.4">
      <c r="B38" s="216"/>
      <c r="C38" s="216"/>
      <c r="D38" s="216"/>
      <c r="E38" s="216"/>
      <c r="F38" s="216"/>
      <c r="G38" s="216"/>
      <c r="H38" s="216"/>
      <c r="I38" s="27"/>
      <c r="K38" s="619"/>
      <c r="L38" s="620"/>
      <c r="M38" s="620"/>
      <c r="N38" s="620"/>
      <c r="O38" s="621"/>
      <c r="P38" s="161"/>
      <c r="Q38" s="161"/>
      <c r="R38" s="245"/>
      <c r="S38" s="161"/>
      <c r="T38" s="245"/>
      <c r="U38" s="245"/>
      <c r="V38" s="245"/>
      <c r="W38" s="161"/>
      <c r="X38" s="161"/>
      <c r="Z38" s="27"/>
    </row>
    <row r="39" spans="2:31" ht="18.75" customHeight="1" thickBot="1" x14ac:dyDescent="0.45">
      <c r="B39" s="216" t="s">
        <v>24</v>
      </c>
      <c r="C39" s="479" t="s">
        <v>311</v>
      </c>
      <c r="D39" s="420"/>
      <c r="E39" s="420"/>
      <c r="F39" s="420"/>
      <c r="G39" s="480"/>
      <c r="H39" s="30">
        <v>3</v>
      </c>
      <c r="I39" s="31"/>
      <c r="K39" s="161"/>
      <c r="L39" s="161"/>
      <c r="M39" s="161"/>
      <c r="N39" s="161"/>
      <c r="O39" s="161"/>
      <c r="P39" s="161"/>
      <c r="Q39" s="161"/>
      <c r="R39" s="161"/>
      <c r="S39" s="161"/>
      <c r="T39" s="245"/>
      <c r="U39" s="245"/>
      <c r="V39" s="245"/>
      <c r="W39" s="161"/>
      <c r="X39" s="161"/>
      <c r="Z39" s="27"/>
    </row>
    <row r="40" spans="2:31" ht="18.75" customHeight="1" x14ac:dyDescent="0.4">
      <c r="B40" s="216"/>
      <c r="C40" s="481"/>
      <c r="D40" s="482"/>
      <c r="E40" s="482"/>
      <c r="F40" s="482"/>
      <c r="G40" s="483"/>
      <c r="H40" s="216"/>
      <c r="I40" s="1"/>
      <c r="K40" s="161"/>
      <c r="L40" s="161"/>
      <c r="M40" s="161"/>
      <c r="N40" s="161"/>
      <c r="O40" s="161"/>
      <c r="P40" s="161"/>
      <c r="Q40" s="161"/>
      <c r="R40" s="161"/>
      <c r="S40" s="161"/>
      <c r="T40" s="245"/>
      <c r="U40" s="245"/>
      <c r="V40" s="245"/>
      <c r="W40" s="161"/>
      <c r="X40" s="161"/>
      <c r="Z40" s="27"/>
    </row>
    <row r="41" spans="2:31" ht="18.75" customHeight="1" x14ac:dyDescent="0.4">
      <c r="C41" s="216"/>
      <c r="D41" s="216"/>
      <c r="E41" s="216"/>
      <c r="F41" s="216"/>
      <c r="G41" s="216"/>
      <c r="H41" s="216"/>
      <c r="K41" s="161"/>
      <c r="L41" s="161"/>
      <c r="M41" s="161"/>
      <c r="N41" s="161"/>
      <c r="O41" s="161"/>
      <c r="P41" s="161"/>
      <c r="Q41" s="161"/>
      <c r="R41" s="161"/>
      <c r="S41" s="161"/>
      <c r="T41" s="245"/>
      <c r="U41" s="245"/>
      <c r="V41" s="245"/>
      <c r="W41" s="161"/>
      <c r="X41" s="161"/>
      <c r="Z41" s="27"/>
    </row>
    <row r="42" spans="2:31" ht="18.75" customHeight="1" thickBot="1" x14ac:dyDescent="0.45">
      <c r="B42" s="216" t="s">
        <v>25</v>
      </c>
      <c r="C42" s="479" t="str">
        <f>C6</f>
        <v>CAVALEIRO</v>
      </c>
      <c r="D42" s="420"/>
      <c r="E42" s="420"/>
      <c r="F42" s="420"/>
      <c r="G42" s="480"/>
      <c r="H42" s="216" t="s">
        <v>20</v>
      </c>
      <c r="I42" s="216" t="s">
        <v>21</v>
      </c>
      <c r="K42" s="161"/>
      <c r="L42" s="161"/>
      <c r="M42" s="161"/>
      <c r="N42" s="161"/>
      <c r="O42" s="161"/>
      <c r="P42" s="161"/>
      <c r="Q42" s="161"/>
      <c r="R42" s="161"/>
      <c r="S42" s="161"/>
      <c r="T42" s="245"/>
      <c r="U42" s="245"/>
      <c r="V42" s="245"/>
      <c r="W42" s="161"/>
      <c r="X42" s="161"/>
      <c r="Z42" s="27"/>
      <c r="AD42" s="216"/>
      <c r="AE42" s="216"/>
    </row>
    <row r="43" spans="2:31" ht="18.75" customHeight="1" x14ac:dyDescent="0.4">
      <c r="C43" s="481"/>
      <c r="D43" s="482"/>
      <c r="E43" s="482"/>
      <c r="F43" s="482"/>
      <c r="G43" s="483"/>
      <c r="H43" s="24">
        <v>0</v>
      </c>
      <c r="I43" s="25"/>
      <c r="K43" s="161"/>
      <c r="L43" s="161"/>
      <c r="M43" s="161"/>
      <c r="N43" s="161"/>
      <c r="O43" s="161"/>
      <c r="P43" s="161"/>
      <c r="Q43" s="161"/>
      <c r="R43" s="161"/>
      <c r="S43" s="161"/>
      <c r="T43" s="245"/>
      <c r="U43" s="245"/>
      <c r="V43" s="245"/>
      <c r="W43" s="161"/>
      <c r="X43" s="161"/>
      <c r="Z43" s="27"/>
    </row>
    <row r="44" spans="2:31" ht="18.75" customHeight="1" thickBot="1" x14ac:dyDescent="0.45">
      <c r="B44" s="216" t="s">
        <v>511</v>
      </c>
      <c r="C44" s="216"/>
      <c r="D44" s="216"/>
      <c r="E44" s="216"/>
      <c r="F44" s="216"/>
      <c r="G44" s="216"/>
      <c r="H44" s="216"/>
      <c r="I44" s="26"/>
      <c r="K44" s="613" t="str">
        <f>IF(H43&gt;H46,C42,IF(I43&gt;I46,C42,C46))</f>
        <v>印西FC-A</v>
      </c>
      <c r="L44" s="614"/>
      <c r="M44" s="614"/>
      <c r="N44" s="614"/>
      <c r="O44" s="615"/>
      <c r="P44" s="161"/>
      <c r="Q44" s="244" t="s">
        <v>20</v>
      </c>
      <c r="R44" s="244" t="s">
        <v>21</v>
      </c>
      <c r="S44" s="161"/>
      <c r="T44" s="245"/>
      <c r="U44" s="245"/>
      <c r="V44" s="245"/>
      <c r="W44" s="161"/>
      <c r="X44" s="161"/>
      <c r="Z44" s="27"/>
    </row>
    <row r="45" spans="2:31" ht="18.75" customHeight="1" x14ac:dyDescent="0.4">
      <c r="B45" s="216"/>
      <c r="C45" s="216"/>
      <c r="D45" s="216"/>
      <c r="E45" s="216"/>
      <c r="F45" s="216"/>
      <c r="G45" s="216"/>
      <c r="H45" s="216"/>
      <c r="I45" s="27"/>
      <c r="K45" s="619"/>
      <c r="L45" s="620"/>
      <c r="M45" s="620"/>
      <c r="N45" s="620"/>
      <c r="O45" s="621"/>
      <c r="P45" s="161"/>
      <c r="Q45" s="246">
        <v>12</v>
      </c>
      <c r="R45" s="247"/>
      <c r="S45" s="248"/>
      <c r="T45" s="249"/>
      <c r="U45" s="249"/>
      <c r="V45" s="249"/>
      <c r="W45" s="248"/>
      <c r="X45" s="248"/>
      <c r="Z45" s="27"/>
    </row>
    <row r="46" spans="2:31" ht="18.75" customHeight="1" thickBot="1" x14ac:dyDescent="0.45">
      <c r="B46" s="216" t="s">
        <v>26</v>
      </c>
      <c r="C46" s="533" t="str">
        <f>C10</f>
        <v>印西FC-A</v>
      </c>
      <c r="D46" s="583"/>
      <c r="E46" s="583"/>
      <c r="F46" s="583"/>
      <c r="G46" s="584"/>
      <c r="H46" s="30">
        <v>12</v>
      </c>
      <c r="I46" s="31"/>
      <c r="K46" s="248"/>
      <c r="L46" s="248"/>
      <c r="M46" s="248"/>
      <c r="N46" s="248"/>
      <c r="O46" s="248"/>
      <c r="P46" s="161"/>
      <c r="Q46" s="248"/>
      <c r="R46" s="250"/>
      <c r="S46" s="248"/>
      <c r="T46" s="249"/>
      <c r="U46" s="249"/>
      <c r="V46" s="249"/>
      <c r="W46" s="248"/>
      <c r="X46" s="248"/>
      <c r="Z46" s="27"/>
    </row>
    <row r="47" spans="2:31" ht="18.75" customHeight="1" x14ac:dyDescent="0.4">
      <c r="B47" s="216"/>
      <c r="C47" s="588"/>
      <c r="D47" s="589"/>
      <c r="E47" s="589"/>
      <c r="F47" s="589"/>
      <c r="G47" s="590"/>
      <c r="H47" s="216"/>
      <c r="I47" s="1"/>
      <c r="K47" s="248"/>
      <c r="L47" s="248"/>
      <c r="M47" s="248"/>
      <c r="N47" s="248"/>
      <c r="O47" s="248"/>
      <c r="P47" s="161"/>
      <c r="Q47" s="248"/>
      <c r="R47" s="250"/>
      <c r="S47" s="248"/>
      <c r="T47" s="609" t="str">
        <f>IF(Q45&gt;Q51,K44,IF(R45&gt;R51,K44,K51))</f>
        <v>印西FC-A</v>
      </c>
      <c r="U47" s="534"/>
      <c r="V47" s="534"/>
      <c r="W47" s="534"/>
      <c r="X47" s="535"/>
      <c r="Z47" s="27"/>
    </row>
    <row r="48" spans="2:31" ht="18.75" customHeight="1" thickBot="1" x14ac:dyDescent="0.45">
      <c r="B48" s="216"/>
      <c r="C48" s="216"/>
      <c r="D48" s="216"/>
      <c r="E48" s="216"/>
      <c r="F48" s="216"/>
      <c r="G48" s="216"/>
      <c r="H48" s="216"/>
      <c r="K48" s="248"/>
      <c r="L48" s="248"/>
      <c r="M48" s="248"/>
      <c r="N48" s="248"/>
      <c r="O48" s="248"/>
      <c r="P48" s="161"/>
      <c r="Q48" s="248"/>
      <c r="R48" s="250"/>
      <c r="S48" s="248"/>
      <c r="T48" s="610"/>
      <c r="U48" s="611"/>
      <c r="V48" s="611"/>
      <c r="W48" s="611"/>
      <c r="X48" s="612"/>
      <c r="Y48" s="32">
        <v>7</v>
      </c>
      <c r="Z48" s="33"/>
    </row>
    <row r="49" spans="2:24" ht="18.75" customHeight="1" thickBot="1" x14ac:dyDescent="0.45">
      <c r="B49" s="216" t="s">
        <v>27</v>
      </c>
      <c r="C49" s="479" t="s">
        <v>513</v>
      </c>
      <c r="D49" s="420"/>
      <c r="E49" s="420"/>
      <c r="F49" s="420"/>
      <c r="G49" s="480"/>
      <c r="H49" s="216" t="s">
        <v>20</v>
      </c>
      <c r="I49" s="216" t="s">
        <v>21</v>
      </c>
      <c r="K49" s="248"/>
      <c r="L49" s="248"/>
      <c r="M49" s="248"/>
      <c r="N49" s="248"/>
      <c r="O49" s="248"/>
      <c r="P49" s="161"/>
      <c r="Q49" s="248"/>
      <c r="R49" s="250"/>
      <c r="S49" s="248"/>
      <c r="T49" s="536"/>
      <c r="U49" s="537"/>
      <c r="V49" s="537"/>
      <c r="W49" s="537"/>
      <c r="X49" s="538"/>
    </row>
    <row r="50" spans="2:24" ht="18.75" customHeight="1" x14ac:dyDescent="0.4">
      <c r="C50" s="481"/>
      <c r="D50" s="482"/>
      <c r="E50" s="482"/>
      <c r="F50" s="482"/>
      <c r="G50" s="483"/>
      <c r="H50" s="24">
        <v>3</v>
      </c>
      <c r="I50" s="25"/>
      <c r="K50" s="248"/>
      <c r="L50" s="248"/>
      <c r="M50" s="248"/>
      <c r="N50" s="248"/>
      <c r="O50" s="248"/>
      <c r="P50" s="161"/>
      <c r="Q50" s="248"/>
      <c r="R50" s="250"/>
      <c r="S50" s="248"/>
      <c r="T50" s="249"/>
      <c r="U50" s="249"/>
      <c r="V50" s="249"/>
      <c r="W50" s="248"/>
      <c r="X50" s="248"/>
    </row>
    <row r="51" spans="2:24" ht="18.75" customHeight="1" thickBot="1" x14ac:dyDescent="0.45">
      <c r="B51" s="216" t="s">
        <v>512</v>
      </c>
      <c r="C51" s="216"/>
      <c r="D51" s="216"/>
      <c r="E51" s="216"/>
      <c r="F51" s="216"/>
      <c r="G51" s="216"/>
      <c r="H51" s="216"/>
      <c r="I51" s="27"/>
      <c r="K51" s="613" t="str">
        <f>IF(H50&gt;H53,C49,IF(I50&gt;I53,C49,C53))</f>
        <v>つくし野SC</v>
      </c>
      <c r="L51" s="614"/>
      <c r="M51" s="614"/>
      <c r="N51" s="614"/>
      <c r="O51" s="615"/>
      <c r="P51" s="161"/>
      <c r="Q51" s="251">
        <v>1</v>
      </c>
      <c r="R51" s="252"/>
      <c r="S51" s="248"/>
      <c r="T51" s="249"/>
      <c r="U51" s="249"/>
      <c r="V51" s="249"/>
      <c r="W51" s="248"/>
      <c r="X51" s="248"/>
    </row>
    <row r="52" spans="2:24" ht="18.75" customHeight="1" x14ac:dyDescent="0.4">
      <c r="B52" s="216"/>
      <c r="C52" s="216"/>
      <c r="D52" s="216"/>
      <c r="E52" s="216"/>
      <c r="F52" s="216"/>
      <c r="G52" s="216"/>
      <c r="H52" s="216"/>
      <c r="I52" s="27"/>
      <c r="K52" s="619"/>
      <c r="L52" s="620"/>
      <c r="M52" s="620"/>
      <c r="N52" s="620"/>
      <c r="O52" s="621"/>
      <c r="P52" s="161"/>
      <c r="Q52" s="161"/>
      <c r="R52" s="245"/>
      <c r="S52" s="161"/>
      <c r="T52" s="245"/>
      <c r="U52" s="245"/>
      <c r="V52" s="245"/>
      <c r="W52" s="161"/>
      <c r="X52" s="161"/>
    </row>
    <row r="53" spans="2:24" ht="18.75" customHeight="1" thickBot="1" x14ac:dyDescent="0.45">
      <c r="B53" s="216" t="s">
        <v>28</v>
      </c>
      <c r="C53" s="479" t="s">
        <v>477</v>
      </c>
      <c r="D53" s="420"/>
      <c r="E53" s="420"/>
      <c r="F53" s="420"/>
      <c r="G53" s="480"/>
      <c r="H53" s="30">
        <v>4</v>
      </c>
      <c r="I53" s="31"/>
    </row>
    <row r="54" spans="2:24" ht="18.75" customHeight="1" x14ac:dyDescent="0.4">
      <c r="B54" s="216"/>
      <c r="C54" s="481"/>
      <c r="D54" s="482"/>
      <c r="E54" s="482"/>
      <c r="F54" s="482"/>
      <c r="G54" s="483"/>
      <c r="H54" s="216"/>
      <c r="I54" s="1"/>
    </row>
    <row r="55" spans="2:24" ht="18.75" customHeight="1" x14ac:dyDescent="0.4"/>
  </sheetData>
  <mergeCells count="51">
    <mergeCell ref="C53:G54"/>
    <mergeCell ref="K51:O52"/>
    <mergeCell ref="C39:G40"/>
    <mergeCell ref="C42:G43"/>
    <mergeCell ref="K44:O45"/>
    <mergeCell ref="C46:G47"/>
    <mergeCell ref="T47:X49"/>
    <mergeCell ref="C49:G50"/>
    <mergeCell ref="C19:G19"/>
    <mergeCell ref="H22:J22"/>
    <mergeCell ref="T33:X35"/>
    <mergeCell ref="C35:G36"/>
    <mergeCell ref="K37:O38"/>
    <mergeCell ref="C26:G26"/>
    <mergeCell ref="C28:G29"/>
    <mergeCell ref="K30:O31"/>
    <mergeCell ref="C32:G33"/>
    <mergeCell ref="Q22:S22"/>
    <mergeCell ref="C24:G24"/>
    <mergeCell ref="C25:G25"/>
    <mergeCell ref="C23:G23"/>
    <mergeCell ref="Q9:S9"/>
    <mergeCell ref="C10:G10"/>
    <mergeCell ref="C12:G12"/>
    <mergeCell ref="C13:G13"/>
    <mergeCell ref="H15:J15"/>
    <mergeCell ref="K15:M15"/>
    <mergeCell ref="N15:P15"/>
    <mergeCell ref="Q15:S15"/>
    <mergeCell ref="C15:G15"/>
    <mergeCell ref="H9:J9"/>
    <mergeCell ref="K9:M9"/>
    <mergeCell ref="N9:P9"/>
    <mergeCell ref="A1:AD1"/>
    <mergeCell ref="C3:G3"/>
    <mergeCell ref="H3:J3"/>
    <mergeCell ref="K3:M3"/>
    <mergeCell ref="N3:P3"/>
    <mergeCell ref="Q3:S3"/>
    <mergeCell ref="C4:G4"/>
    <mergeCell ref="C5:G5"/>
    <mergeCell ref="C6:G6"/>
    <mergeCell ref="C7:G7"/>
    <mergeCell ref="C11:G11"/>
    <mergeCell ref="C9:G9"/>
    <mergeCell ref="C16:G16"/>
    <mergeCell ref="C17:G17"/>
    <mergeCell ref="C18:G18"/>
    <mergeCell ref="K22:M22"/>
    <mergeCell ref="N22:P22"/>
    <mergeCell ref="C22:G22"/>
  </mergeCells>
  <phoneticPr fontId="2"/>
  <pageMargins left="0.70866141732283472" right="0.70866141732283472" top="0" bottom="0" header="0.31496062992125984" footer="0.31496062992125984"/>
  <pageSetup paperSize="8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5C6DB-AB8C-47C8-9A22-908D55E7D5FE}">
  <dimension ref="A1:AE52"/>
  <sheetViews>
    <sheetView topLeftCell="A11" workbookViewId="0">
      <selection activeCell="C14" sqref="C14:G14"/>
    </sheetView>
  </sheetViews>
  <sheetFormatPr defaultColWidth="2.625" defaultRowHeight="18.75" x14ac:dyDescent="0.4"/>
  <cols>
    <col min="2" max="2" width="2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1" ht="31.5" hidden="1" customHeight="1" x14ac:dyDescent="0.4">
      <c r="A1" s="458" t="s">
        <v>375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1" ht="30" x14ac:dyDescent="0.4">
      <c r="B2" s="253" t="s">
        <v>0</v>
      </c>
      <c r="C2" s="253"/>
      <c r="D2" s="253"/>
      <c r="E2" s="253"/>
      <c r="F2" s="253"/>
      <c r="G2" s="253"/>
      <c r="H2" s="253" t="s">
        <v>1</v>
      </c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</row>
    <row r="3" spans="1:31" ht="30" x14ac:dyDescent="0.4">
      <c r="B3" s="253"/>
      <c r="C3" s="626">
        <v>1</v>
      </c>
      <c r="D3" s="627"/>
      <c r="E3" s="627"/>
      <c r="F3" s="627"/>
      <c r="G3" s="628"/>
      <c r="H3" s="629" t="str">
        <f>C4</f>
        <v>FAVERZE千葉A</v>
      </c>
      <c r="I3" s="629"/>
      <c r="J3" s="629"/>
      <c r="K3" s="629" t="str">
        <f>C5</f>
        <v>おおたかの森</v>
      </c>
      <c r="L3" s="629"/>
      <c r="M3" s="629"/>
      <c r="N3" s="629" t="str">
        <f>C6</f>
        <v>AFU</v>
      </c>
      <c r="O3" s="629"/>
      <c r="P3" s="629"/>
      <c r="Q3" s="629" t="str">
        <f>C7</f>
        <v>ルキナス印西B</v>
      </c>
      <c r="R3" s="629"/>
      <c r="S3" s="629"/>
      <c r="T3" s="254" t="s">
        <v>2</v>
      </c>
      <c r="U3" s="254" t="s">
        <v>3</v>
      </c>
      <c r="V3" s="254" t="s">
        <v>4</v>
      </c>
      <c r="W3" s="254" t="s">
        <v>5</v>
      </c>
      <c r="X3" s="254" t="s">
        <v>6</v>
      </c>
      <c r="Y3" s="254" t="s">
        <v>7</v>
      </c>
      <c r="Z3" s="255" t="s">
        <v>8</v>
      </c>
      <c r="AA3" s="255" t="s">
        <v>9</v>
      </c>
      <c r="AB3" s="255" t="s">
        <v>10</v>
      </c>
      <c r="AC3" s="255" t="s">
        <v>11</v>
      </c>
      <c r="AD3" s="255" t="s">
        <v>12</v>
      </c>
      <c r="AE3" s="256"/>
    </row>
    <row r="4" spans="1:31" ht="37.5" customHeight="1" x14ac:dyDescent="0.4">
      <c r="B4" s="253"/>
      <c r="C4" s="623" t="s">
        <v>514</v>
      </c>
      <c r="D4" s="624"/>
      <c r="E4" s="624"/>
      <c r="F4" s="624"/>
      <c r="G4" s="625"/>
      <c r="H4" s="257"/>
      <c r="I4" s="258"/>
      <c r="J4" s="259"/>
      <c r="K4" s="260">
        <f>I5</f>
        <v>8</v>
      </c>
      <c r="L4" s="261">
        <f>H5</f>
        <v>0</v>
      </c>
      <c r="M4" s="262">
        <f>IF(K4&gt;L4,3,IF(K4=L4,1,0))</f>
        <v>3</v>
      </c>
      <c r="N4" s="260">
        <f>I6</f>
        <v>24</v>
      </c>
      <c r="O4" s="261">
        <f>H6</f>
        <v>0</v>
      </c>
      <c r="P4" s="262">
        <f>IF(N4&gt;O4,3,IF(N4=O4,1,0))</f>
        <v>3</v>
      </c>
      <c r="Q4" s="260">
        <f>I7</f>
        <v>1</v>
      </c>
      <c r="R4" s="261">
        <f>H7</f>
        <v>0</v>
      </c>
      <c r="S4" s="263">
        <f>IF(Q4&gt;R4,3,IF(Q4=R4,1,0))</f>
        <v>3</v>
      </c>
      <c r="T4" s="264">
        <f>J8</f>
        <v>3</v>
      </c>
      <c r="U4" s="264">
        <f>I8</f>
        <v>0</v>
      </c>
      <c r="V4" s="264">
        <f>H8</f>
        <v>0</v>
      </c>
      <c r="W4" s="264">
        <f t="shared" ref="W4:X7" si="0">H4+K4+N4+Q4</f>
        <v>33</v>
      </c>
      <c r="X4" s="264">
        <f t="shared" si="0"/>
        <v>0</v>
      </c>
      <c r="Y4" s="264">
        <f>W4-X4</f>
        <v>33</v>
      </c>
      <c r="Z4" s="265">
        <f>J4+M4+P4+S4</f>
        <v>9</v>
      </c>
      <c r="AA4" s="265">
        <f>Y4/100</f>
        <v>0.33</v>
      </c>
      <c r="AB4" s="265">
        <f>W4/10000</f>
        <v>3.3E-3</v>
      </c>
      <c r="AC4" s="265">
        <f>Z4+AA4+AB4</f>
        <v>9.3332999999999995</v>
      </c>
      <c r="AD4" s="265">
        <f>RANK(AC4,AC4:AC7)</f>
        <v>1</v>
      </c>
      <c r="AE4" s="256"/>
    </row>
    <row r="5" spans="1:31" ht="37.5" customHeight="1" x14ac:dyDescent="0.4">
      <c r="B5" s="253"/>
      <c r="C5" s="623" t="s">
        <v>351</v>
      </c>
      <c r="D5" s="624"/>
      <c r="E5" s="624"/>
      <c r="F5" s="624"/>
      <c r="G5" s="625"/>
      <c r="H5" s="266">
        <v>0</v>
      </c>
      <c r="I5" s="267">
        <v>8</v>
      </c>
      <c r="J5" s="268">
        <f>IF(H5&gt;I5,3,IF(H5=I5,1,0))</f>
        <v>0</v>
      </c>
      <c r="K5" s="269"/>
      <c r="L5" s="270"/>
      <c r="M5" s="271"/>
      <c r="N5" s="272">
        <f>L6</f>
        <v>6</v>
      </c>
      <c r="O5" s="273">
        <f>K6</f>
        <v>1</v>
      </c>
      <c r="P5" s="274">
        <f>IF(N5&gt;O5,3,IF(N5=O5,1,0))</f>
        <v>3</v>
      </c>
      <c r="Q5" s="272">
        <f>L7</f>
        <v>1</v>
      </c>
      <c r="R5" s="273">
        <f>K7</f>
        <v>17</v>
      </c>
      <c r="S5" s="268">
        <f>IF(Q5&gt;R5,3,IF(Q5=R5,1,0))</f>
        <v>0</v>
      </c>
      <c r="T5" s="264">
        <f>M8</f>
        <v>1</v>
      </c>
      <c r="U5" s="264">
        <f>L8</f>
        <v>0</v>
      </c>
      <c r="V5" s="264">
        <f>K8</f>
        <v>2</v>
      </c>
      <c r="W5" s="264">
        <f t="shared" si="0"/>
        <v>7</v>
      </c>
      <c r="X5" s="264">
        <f t="shared" si="0"/>
        <v>26</v>
      </c>
      <c r="Y5" s="264">
        <f>W5-X5</f>
        <v>-19</v>
      </c>
      <c r="Z5" s="265">
        <f>J5+M5+P5+S5</f>
        <v>3</v>
      </c>
      <c r="AA5" s="265">
        <f>Y5/100</f>
        <v>-0.19</v>
      </c>
      <c r="AB5" s="265">
        <f>W5/10000</f>
        <v>6.9999999999999999E-4</v>
      </c>
      <c r="AC5" s="265">
        <f>Z5+AA5+AB5</f>
        <v>2.8107000000000002</v>
      </c>
      <c r="AD5" s="265">
        <f>RANK(AC5,AC4:AC7)</f>
        <v>3</v>
      </c>
      <c r="AE5" s="256"/>
    </row>
    <row r="6" spans="1:31" ht="37.5" customHeight="1" x14ac:dyDescent="0.4">
      <c r="B6" s="253"/>
      <c r="C6" s="623" t="s">
        <v>349</v>
      </c>
      <c r="D6" s="624"/>
      <c r="E6" s="624"/>
      <c r="F6" s="624"/>
      <c r="G6" s="625"/>
      <c r="H6" s="266">
        <v>0</v>
      </c>
      <c r="I6" s="267">
        <v>24</v>
      </c>
      <c r="J6" s="268">
        <f>IF(H6&gt;I6,3,IF(H6=I6,1,0))</f>
        <v>0</v>
      </c>
      <c r="K6" s="266">
        <v>1</v>
      </c>
      <c r="L6" s="267">
        <v>6</v>
      </c>
      <c r="M6" s="268">
        <f>IF(K6&gt;L6,3,IF(K6=L6,1,0))</f>
        <v>0</v>
      </c>
      <c r="N6" s="269"/>
      <c r="O6" s="270"/>
      <c r="P6" s="271"/>
      <c r="Q6" s="272">
        <f>O7</f>
        <v>0</v>
      </c>
      <c r="R6" s="273">
        <f>N7</f>
        <v>17</v>
      </c>
      <c r="S6" s="268">
        <f>IF(Q6&gt;R6,3,IF(Q6=R6,1,0))</f>
        <v>0</v>
      </c>
      <c r="T6" s="264">
        <f>P8</f>
        <v>0</v>
      </c>
      <c r="U6" s="264">
        <f>O8</f>
        <v>0</v>
      </c>
      <c r="V6" s="264">
        <f>N8</f>
        <v>3</v>
      </c>
      <c r="W6" s="264">
        <f t="shared" si="0"/>
        <v>1</v>
      </c>
      <c r="X6" s="264">
        <f t="shared" si="0"/>
        <v>47</v>
      </c>
      <c r="Y6" s="264">
        <f>W6-X6</f>
        <v>-46</v>
      </c>
      <c r="Z6" s="265">
        <f>J6+M6+P6+S6</f>
        <v>0</v>
      </c>
      <c r="AA6" s="265">
        <f>Y6/100</f>
        <v>-0.46</v>
      </c>
      <c r="AB6" s="265">
        <f>W6/10000</f>
        <v>1E-4</v>
      </c>
      <c r="AC6" s="265">
        <f>Z6+AA6+AB6</f>
        <v>-0.45990000000000003</v>
      </c>
      <c r="AD6" s="265">
        <f>RANK(AC6,AC4:AC7)</f>
        <v>4</v>
      </c>
      <c r="AE6" s="256"/>
    </row>
    <row r="7" spans="1:31" ht="37.5" customHeight="1" x14ac:dyDescent="0.4">
      <c r="B7" s="253"/>
      <c r="C7" s="623" t="s">
        <v>438</v>
      </c>
      <c r="D7" s="624"/>
      <c r="E7" s="624"/>
      <c r="F7" s="624"/>
      <c r="G7" s="625"/>
      <c r="H7" s="266">
        <v>0</v>
      </c>
      <c r="I7" s="267">
        <v>1</v>
      </c>
      <c r="J7" s="268">
        <f>IF(H7&gt;I7,3,IF(H7=I7,1,0))</f>
        <v>0</v>
      </c>
      <c r="K7" s="266">
        <v>17</v>
      </c>
      <c r="L7" s="267">
        <v>1</v>
      </c>
      <c r="M7" s="268">
        <f>IF(K7&gt;L7,3,IF(K7=L7,1,0))</f>
        <v>3</v>
      </c>
      <c r="N7" s="266">
        <v>17</v>
      </c>
      <c r="O7" s="267">
        <v>0</v>
      </c>
      <c r="P7" s="268">
        <f>IF(N7&gt;O7,3,IF(N7=O7,1,0))</f>
        <v>3</v>
      </c>
      <c r="Q7" s="269"/>
      <c r="R7" s="270"/>
      <c r="S7" s="271"/>
      <c r="T7" s="264">
        <f>S8</f>
        <v>2</v>
      </c>
      <c r="U7" s="264">
        <f>R8</f>
        <v>0</v>
      </c>
      <c r="V7" s="264">
        <f>Q8</f>
        <v>1</v>
      </c>
      <c r="W7" s="264">
        <f t="shared" si="0"/>
        <v>34</v>
      </c>
      <c r="X7" s="264">
        <f t="shared" si="0"/>
        <v>2</v>
      </c>
      <c r="Y7" s="264">
        <f>W7-X7</f>
        <v>32</v>
      </c>
      <c r="Z7" s="265">
        <f>J7+M7+P7+S7</f>
        <v>6</v>
      </c>
      <c r="AA7" s="265">
        <f>Y7/100</f>
        <v>0.32</v>
      </c>
      <c r="AB7" s="265">
        <f>W7/10000</f>
        <v>3.3999999999999998E-3</v>
      </c>
      <c r="AC7" s="265">
        <f>Z7+AA7+AB7</f>
        <v>6.3234000000000004</v>
      </c>
      <c r="AD7" s="265">
        <f>RANK(AC7,AC4:AC7)</f>
        <v>2</v>
      </c>
      <c r="AE7" s="256"/>
    </row>
    <row r="8" spans="1:31" ht="30" hidden="1" x14ac:dyDescent="0.4">
      <c r="B8" s="253"/>
      <c r="C8" s="256"/>
      <c r="D8" s="256"/>
      <c r="E8" s="256"/>
      <c r="F8" s="256"/>
      <c r="G8" s="256"/>
      <c r="H8" s="275">
        <f>COUNTIF(J4:J7,3)</f>
        <v>0</v>
      </c>
      <c r="I8" s="275">
        <f>COUNTIF(J4:J7,1)</f>
        <v>0</v>
      </c>
      <c r="J8" s="275">
        <f>COUNTIF(J4:J7,0)</f>
        <v>3</v>
      </c>
      <c r="K8" s="275">
        <f>COUNTIF(M4:M7,3)</f>
        <v>2</v>
      </c>
      <c r="L8" s="275">
        <f>COUNTIF(M4:M7,1)</f>
        <v>0</v>
      </c>
      <c r="M8" s="275">
        <f>COUNTIF(M4:M7,0)</f>
        <v>1</v>
      </c>
      <c r="N8" s="275">
        <f>COUNTIF(P4:P7,3)</f>
        <v>3</v>
      </c>
      <c r="O8" s="275">
        <f>COUNTIF(P4:P7,1)</f>
        <v>0</v>
      </c>
      <c r="P8" s="275">
        <f>COUNTIF(P4:P7,0)</f>
        <v>0</v>
      </c>
      <c r="Q8" s="275">
        <f>COUNTIF(S4:S7,3)</f>
        <v>1</v>
      </c>
      <c r="R8" s="275">
        <f>COUNTIF(S4:S7,1)</f>
        <v>0</v>
      </c>
      <c r="S8" s="275">
        <f>COUNTIF(S4:S7,0)</f>
        <v>2</v>
      </c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</row>
    <row r="9" spans="1:31" ht="30" x14ac:dyDescent="0.4">
      <c r="B9" s="253" t="s">
        <v>13</v>
      </c>
      <c r="C9" s="256"/>
      <c r="D9" s="256"/>
      <c r="E9" s="256"/>
      <c r="F9" s="256"/>
      <c r="G9" s="256"/>
      <c r="H9" s="253" t="s">
        <v>14</v>
      </c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</row>
    <row r="10" spans="1:31" ht="30" x14ac:dyDescent="0.4">
      <c r="B10" s="253"/>
      <c r="C10" s="626">
        <v>2</v>
      </c>
      <c r="D10" s="627"/>
      <c r="E10" s="627"/>
      <c r="F10" s="627"/>
      <c r="G10" s="628"/>
      <c r="H10" s="629" t="str">
        <f>C11</f>
        <v>光ヶ丘SC-A</v>
      </c>
      <c r="I10" s="629"/>
      <c r="J10" s="629"/>
      <c r="K10" s="629" t="str">
        <f>C12</f>
        <v>ｲｰｽﾄｼﾞｭﾆｱFC</v>
      </c>
      <c r="L10" s="629"/>
      <c r="M10" s="629"/>
      <c r="N10" s="629" t="str">
        <f>C13</f>
        <v>CAVALEIRO-B</v>
      </c>
      <c r="O10" s="629"/>
      <c r="P10" s="629"/>
      <c r="Q10" s="629" t="str">
        <f>C14</f>
        <v>FAVERZE千葉B</v>
      </c>
      <c r="R10" s="629"/>
      <c r="S10" s="629"/>
      <c r="T10" s="254" t="s">
        <v>2</v>
      </c>
      <c r="U10" s="254" t="s">
        <v>3</v>
      </c>
      <c r="V10" s="254" t="s">
        <v>4</v>
      </c>
      <c r="W10" s="254" t="s">
        <v>5</v>
      </c>
      <c r="X10" s="254" t="s">
        <v>6</v>
      </c>
      <c r="Y10" s="254" t="s">
        <v>7</v>
      </c>
      <c r="Z10" s="255" t="s">
        <v>8</v>
      </c>
      <c r="AA10" s="255" t="s">
        <v>9</v>
      </c>
      <c r="AB10" s="255" t="s">
        <v>10</v>
      </c>
      <c r="AC10" s="255" t="s">
        <v>11</v>
      </c>
      <c r="AD10" s="255" t="s">
        <v>12</v>
      </c>
      <c r="AE10" s="256"/>
    </row>
    <row r="11" spans="1:31" ht="37.5" customHeight="1" x14ac:dyDescent="0.4">
      <c r="B11" s="253"/>
      <c r="C11" s="623" t="s">
        <v>481</v>
      </c>
      <c r="D11" s="624"/>
      <c r="E11" s="624"/>
      <c r="F11" s="624"/>
      <c r="G11" s="625"/>
      <c r="H11" s="257"/>
      <c r="I11" s="258"/>
      <c r="J11" s="259"/>
      <c r="K11" s="260">
        <f>I12</f>
        <v>8</v>
      </c>
      <c r="L11" s="261">
        <f>H12</f>
        <v>1</v>
      </c>
      <c r="M11" s="262">
        <f>IF(K11&gt;L11,3,IF(K11=L11,1,0))</f>
        <v>3</v>
      </c>
      <c r="N11" s="260">
        <f>I13</f>
        <v>1</v>
      </c>
      <c r="O11" s="261">
        <f>H13</f>
        <v>2</v>
      </c>
      <c r="P11" s="262">
        <f>IF(N11&gt;O11,3,IF(N11=O11,1,0))</f>
        <v>0</v>
      </c>
      <c r="Q11" s="260">
        <f>I14</f>
        <v>0</v>
      </c>
      <c r="R11" s="261">
        <f>H14</f>
        <v>2</v>
      </c>
      <c r="S11" s="263">
        <f>IF(Q11&gt;R11,3,IF(Q11=R11,1,0))</f>
        <v>0</v>
      </c>
      <c r="T11" s="264">
        <f>J15</f>
        <v>1</v>
      </c>
      <c r="U11" s="264">
        <f>I15</f>
        <v>0</v>
      </c>
      <c r="V11" s="264">
        <f>H15</f>
        <v>2</v>
      </c>
      <c r="W11" s="264">
        <f>H11+K11+N11+Q11</f>
        <v>9</v>
      </c>
      <c r="X11" s="264">
        <f>I11+L11+O11+R11</f>
        <v>5</v>
      </c>
      <c r="Y11" s="264">
        <f>W11-X11</f>
        <v>4</v>
      </c>
      <c r="Z11" s="265">
        <f>J11+M11+P11+S11</f>
        <v>3</v>
      </c>
      <c r="AA11" s="265">
        <f>Y11/100</f>
        <v>0.04</v>
      </c>
      <c r="AB11" s="265">
        <f t="shared" ref="AB11:AB14" si="1">W11/10000</f>
        <v>8.9999999999999998E-4</v>
      </c>
      <c r="AC11" s="265">
        <f>Z11+AA11+AB11</f>
        <v>3.0409000000000002</v>
      </c>
      <c r="AD11" s="265">
        <f>RANK(AC11,AC11:AC14)</f>
        <v>3</v>
      </c>
      <c r="AE11" s="256"/>
    </row>
    <row r="12" spans="1:31" ht="37.5" customHeight="1" x14ac:dyDescent="0.4">
      <c r="B12" s="253"/>
      <c r="C12" s="623" t="s">
        <v>486</v>
      </c>
      <c r="D12" s="624"/>
      <c r="E12" s="624"/>
      <c r="F12" s="624"/>
      <c r="G12" s="625"/>
      <c r="H12" s="266">
        <v>1</v>
      </c>
      <c r="I12" s="267">
        <v>8</v>
      </c>
      <c r="J12" s="268">
        <f>IF(H12&gt;I12,3,IF(H12=I12,1,0))</f>
        <v>0</v>
      </c>
      <c r="K12" s="269"/>
      <c r="L12" s="270"/>
      <c r="M12" s="271"/>
      <c r="N12" s="272">
        <f>L13</f>
        <v>0</v>
      </c>
      <c r="O12" s="273">
        <f>K13</f>
        <v>18</v>
      </c>
      <c r="P12" s="274">
        <f>IF(N12&gt;O12,3,IF(N12=O12,1,0))</f>
        <v>0</v>
      </c>
      <c r="Q12" s="272">
        <f>L14</f>
        <v>0</v>
      </c>
      <c r="R12" s="273">
        <f>K14</f>
        <v>13</v>
      </c>
      <c r="S12" s="268">
        <f>IF(Q12&gt;R12,3,IF(Q12=R12,1,0))</f>
        <v>0</v>
      </c>
      <c r="T12" s="264">
        <f>M15</f>
        <v>0</v>
      </c>
      <c r="U12" s="264">
        <f>L15</f>
        <v>0</v>
      </c>
      <c r="V12" s="264">
        <f>K15</f>
        <v>3</v>
      </c>
      <c r="W12" s="264">
        <f t="shared" ref="W12:X14" si="2">H12+K12+N12+Q12</f>
        <v>1</v>
      </c>
      <c r="X12" s="264">
        <f t="shared" si="2"/>
        <v>39</v>
      </c>
      <c r="Y12" s="264">
        <f t="shared" ref="Y12:Y14" si="3">W12-X12</f>
        <v>-38</v>
      </c>
      <c r="Z12" s="265">
        <f t="shared" ref="Z12:Z14" si="4">J12+M12+P12+S12</f>
        <v>0</v>
      </c>
      <c r="AA12" s="265">
        <f t="shared" ref="AA12:AA14" si="5">Y12/100</f>
        <v>-0.38</v>
      </c>
      <c r="AB12" s="265">
        <f t="shared" si="1"/>
        <v>1E-4</v>
      </c>
      <c r="AC12" s="265">
        <f t="shared" ref="AC12:AC14" si="6">Z12+AA12+AB12</f>
        <v>-0.37990000000000002</v>
      </c>
      <c r="AD12" s="265">
        <f>RANK(AC12,AC11:AC14)</f>
        <v>4</v>
      </c>
      <c r="AE12" s="256"/>
    </row>
    <row r="13" spans="1:31" ht="37.5" customHeight="1" x14ac:dyDescent="0.4">
      <c r="B13" s="253"/>
      <c r="C13" s="623" t="s">
        <v>484</v>
      </c>
      <c r="D13" s="624"/>
      <c r="E13" s="624"/>
      <c r="F13" s="624"/>
      <c r="G13" s="625"/>
      <c r="H13" s="266">
        <v>2</v>
      </c>
      <c r="I13" s="267">
        <v>1</v>
      </c>
      <c r="J13" s="268">
        <f>IF(H13&gt;I13,3,IF(H13=I13,1,0))</f>
        <v>3</v>
      </c>
      <c r="K13" s="266">
        <v>18</v>
      </c>
      <c r="L13" s="267">
        <v>0</v>
      </c>
      <c r="M13" s="268">
        <f>IF(K13&gt;L13,3,IF(K13=L13,1,0))</f>
        <v>3</v>
      </c>
      <c r="N13" s="269"/>
      <c r="O13" s="270"/>
      <c r="P13" s="271"/>
      <c r="Q13" s="272">
        <f>O14</f>
        <v>1</v>
      </c>
      <c r="R13" s="273">
        <f>N14</f>
        <v>6</v>
      </c>
      <c r="S13" s="268">
        <f>IF(Q13&gt;R13,3,IF(Q13=R13,1,0))</f>
        <v>0</v>
      </c>
      <c r="T13" s="264">
        <f>P15</f>
        <v>2</v>
      </c>
      <c r="U13" s="264">
        <f>O15</f>
        <v>0</v>
      </c>
      <c r="V13" s="264">
        <f>N15</f>
        <v>1</v>
      </c>
      <c r="W13" s="264">
        <f t="shared" si="2"/>
        <v>21</v>
      </c>
      <c r="X13" s="264">
        <f t="shared" si="2"/>
        <v>7</v>
      </c>
      <c r="Y13" s="264">
        <f t="shared" si="3"/>
        <v>14</v>
      </c>
      <c r="Z13" s="265">
        <f t="shared" si="4"/>
        <v>6</v>
      </c>
      <c r="AA13" s="265">
        <f t="shared" si="5"/>
        <v>0.14000000000000001</v>
      </c>
      <c r="AB13" s="265">
        <f t="shared" si="1"/>
        <v>2.0999999999999999E-3</v>
      </c>
      <c r="AC13" s="265">
        <f t="shared" si="6"/>
        <v>6.1421000000000001</v>
      </c>
      <c r="AD13" s="265">
        <f>RANK(AC13,AC11:AC14)</f>
        <v>2</v>
      </c>
      <c r="AE13" s="256"/>
    </row>
    <row r="14" spans="1:31" ht="37.5" customHeight="1" x14ac:dyDescent="0.4">
      <c r="B14" s="253"/>
      <c r="C14" s="623" t="s">
        <v>515</v>
      </c>
      <c r="D14" s="624"/>
      <c r="E14" s="624"/>
      <c r="F14" s="624"/>
      <c r="G14" s="625"/>
      <c r="H14" s="266">
        <v>2</v>
      </c>
      <c r="I14" s="267">
        <v>0</v>
      </c>
      <c r="J14" s="268">
        <f>IF(H14&gt;I14,3,IF(H14=I14,1,0))</f>
        <v>3</v>
      </c>
      <c r="K14" s="266">
        <v>13</v>
      </c>
      <c r="L14" s="267">
        <v>0</v>
      </c>
      <c r="M14" s="268">
        <f>IF(K14&gt;L14,3,IF(K14=L14,1,0))</f>
        <v>3</v>
      </c>
      <c r="N14" s="266">
        <v>6</v>
      </c>
      <c r="O14" s="267">
        <v>1</v>
      </c>
      <c r="P14" s="268">
        <f>IF(N14&gt;O14,3,IF(N14=O14,1,0))</f>
        <v>3</v>
      </c>
      <c r="Q14" s="269"/>
      <c r="R14" s="270"/>
      <c r="S14" s="271"/>
      <c r="T14" s="264">
        <f>S15</f>
        <v>3</v>
      </c>
      <c r="U14" s="264">
        <f>R15</f>
        <v>0</v>
      </c>
      <c r="V14" s="264">
        <f>Q15</f>
        <v>0</v>
      </c>
      <c r="W14" s="264">
        <f t="shared" si="2"/>
        <v>21</v>
      </c>
      <c r="X14" s="264">
        <f t="shared" si="2"/>
        <v>1</v>
      </c>
      <c r="Y14" s="264">
        <f t="shared" si="3"/>
        <v>20</v>
      </c>
      <c r="Z14" s="265">
        <f t="shared" si="4"/>
        <v>9</v>
      </c>
      <c r="AA14" s="265">
        <f t="shared" si="5"/>
        <v>0.2</v>
      </c>
      <c r="AB14" s="265">
        <f t="shared" si="1"/>
        <v>2.0999999999999999E-3</v>
      </c>
      <c r="AC14" s="265">
        <f t="shared" si="6"/>
        <v>9.2020999999999997</v>
      </c>
      <c r="AD14" s="265">
        <f>RANK(AC14,AC11:AC14)</f>
        <v>1</v>
      </c>
      <c r="AE14" s="256"/>
    </row>
    <row r="15" spans="1:31" hidden="1" x14ac:dyDescent="0.4">
      <c r="H15" s="22">
        <f>COUNTIF(J11:J14,3)</f>
        <v>2</v>
      </c>
      <c r="I15" s="22">
        <f>COUNTIF(J11:J14,1)</f>
        <v>0</v>
      </c>
      <c r="J15" s="22">
        <f>COUNTIF(J11:J14,0)</f>
        <v>1</v>
      </c>
      <c r="K15" s="22">
        <f>COUNTIF(M11:M14,3)</f>
        <v>3</v>
      </c>
      <c r="L15" s="22">
        <f>COUNTIF(M11:M14,1)</f>
        <v>0</v>
      </c>
      <c r="M15" s="22">
        <f>COUNTIF(M11:M14,0)</f>
        <v>0</v>
      </c>
      <c r="N15" s="22">
        <f>COUNTIF(P11:P14,3)</f>
        <v>1</v>
      </c>
      <c r="O15" s="22">
        <f>COUNTIF(P11:P14,1)</f>
        <v>0</v>
      </c>
      <c r="P15" s="22">
        <f>COUNTIF(P11:P14,0)</f>
        <v>2</v>
      </c>
      <c r="Q15" s="22">
        <f>COUNTIF(S11:S14,3)</f>
        <v>0</v>
      </c>
      <c r="R15" s="22">
        <f>COUNTIF(S11:S14,1)</f>
        <v>0</v>
      </c>
      <c r="S15" s="22">
        <f>COUNTIF(S11:S14,0)</f>
        <v>3</v>
      </c>
    </row>
    <row r="17" spans="2:30" ht="30" x14ac:dyDescent="0.4">
      <c r="B17" s="253" t="s">
        <v>15</v>
      </c>
      <c r="C17" s="253"/>
      <c r="D17" s="253"/>
      <c r="E17" s="253"/>
      <c r="F17" s="253"/>
      <c r="G17" s="253"/>
      <c r="H17" s="253" t="s">
        <v>18</v>
      </c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D17" s="253"/>
    </row>
    <row r="18" spans="2:30" ht="37.5" customHeight="1" x14ac:dyDescent="0.4">
      <c r="C18" s="626">
        <v>3</v>
      </c>
      <c r="D18" s="627"/>
      <c r="E18" s="627"/>
      <c r="F18" s="627"/>
      <c r="G18" s="628"/>
      <c r="H18" s="629" t="str">
        <f>C19</f>
        <v>CAVALEIRO-A</v>
      </c>
      <c r="I18" s="629"/>
      <c r="J18" s="629"/>
      <c r="K18" s="629" t="str">
        <f>C20</f>
        <v>芝山東FC</v>
      </c>
      <c r="L18" s="629"/>
      <c r="M18" s="629"/>
      <c r="N18" s="629" t="str">
        <f>C21</f>
        <v>光ヶ丘SC-B</v>
      </c>
      <c r="O18" s="629"/>
      <c r="P18" s="629"/>
      <c r="Q18" s="629" t="str">
        <f>C22</f>
        <v>ルキナス印西C</v>
      </c>
      <c r="R18" s="629"/>
      <c r="S18" s="629"/>
      <c r="T18" s="254" t="s">
        <v>2</v>
      </c>
      <c r="U18" s="254" t="s">
        <v>3</v>
      </c>
      <c r="V18" s="254" t="s">
        <v>4</v>
      </c>
      <c r="W18" s="254" t="s">
        <v>5</v>
      </c>
      <c r="X18" s="254" t="s">
        <v>6</v>
      </c>
      <c r="Y18" s="254" t="s">
        <v>7</v>
      </c>
      <c r="Z18" s="255" t="s">
        <v>8</v>
      </c>
      <c r="AA18" s="255" t="s">
        <v>9</v>
      </c>
      <c r="AB18" s="255" t="s">
        <v>10</v>
      </c>
      <c r="AC18" s="255" t="s">
        <v>11</v>
      </c>
      <c r="AD18" s="255" t="s">
        <v>12</v>
      </c>
    </row>
    <row r="19" spans="2:30" ht="37.5" customHeight="1" x14ac:dyDescent="0.4">
      <c r="C19" s="623" t="s">
        <v>483</v>
      </c>
      <c r="D19" s="624"/>
      <c r="E19" s="624"/>
      <c r="F19" s="624"/>
      <c r="G19" s="625"/>
      <c r="H19" s="257"/>
      <c r="I19" s="258"/>
      <c r="J19" s="259"/>
      <c r="K19" s="260">
        <f>I20</f>
        <v>5</v>
      </c>
      <c r="L19" s="261">
        <f>H20</f>
        <v>0</v>
      </c>
      <c r="M19" s="262">
        <f>IF(K19&gt;L19,3,IF(K19=L19,1,0))</f>
        <v>3</v>
      </c>
      <c r="N19" s="260">
        <f>I21</f>
        <v>14</v>
      </c>
      <c r="O19" s="261">
        <f>H21</f>
        <v>0</v>
      </c>
      <c r="P19" s="262">
        <f>IF(N19&gt;O19,3,IF(N19=O19,1,0))</f>
        <v>3</v>
      </c>
      <c r="Q19" s="260">
        <f>I22</f>
        <v>3</v>
      </c>
      <c r="R19" s="261">
        <f>H22</f>
        <v>0</v>
      </c>
      <c r="S19" s="263">
        <f>IF(Q19&gt;R19,3,IF(Q19=R19,1,0))</f>
        <v>3</v>
      </c>
      <c r="T19" s="264">
        <f>J23</f>
        <v>0</v>
      </c>
      <c r="U19" s="264">
        <f>I23</f>
        <v>3</v>
      </c>
      <c r="V19" s="264">
        <f>H23</f>
        <v>0</v>
      </c>
      <c r="W19" s="264">
        <f>H19+K19+N19+Q19</f>
        <v>22</v>
      </c>
      <c r="X19" s="264">
        <f>I19+L19+O19+R19</f>
        <v>0</v>
      </c>
      <c r="Y19" s="264">
        <f>W19-X19</f>
        <v>22</v>
      </c>
      <c r="Z19" s="265">
        <f>J19+M19+P19+S19</f>
        <v>9</v>
      </c>
      <c r="AA19" s="265">
        <f>Y19/100</f>
        <v>0.22</v>
      </c>
      <c r="AB19" s="265">
        <f t="shared" ref="AB19:AB23" si="7">W19/10000</f>
        <v>2.2000000000000001E-3</v>
      </c>
      <c r="AC19" s="265">
        <f>Z19+AA19+AB19</f>
        <v>9.2222000000000008</v>
      </c>
      <c r="AD19" s="265">
        <f>RANK(AC19,AC19:AC22)</f>
        <v>1</v>
      </c>
    </row>
    <row r="20" spans="2:30" ht="37.5" customHeight="1" x14ac:dyDescent="0.4">
      <c r="C20" s="623" t="s">
        <v>485</v>
      </c>
      <c r="D20" s="624"/>
      <c r="E20" s="624"/>
      <c r="F20" s="624"/>
      <c r="G20" s="625"/>
      <c r="H20" s="266">
        <v>0</v>
      </c>
      <c r="I20" s="267">
        <v>5</v>
      </c>
      <c r="J20" s="268">
        <f>IF(H20&gt;I20,3,IF(H20=I20,1,0))</f>
        <v>0</v>
      </c>
      <c r="K20" s="269"/>
      <c r="L20" s="270"/>
      <c r="M20" s="271"/>
      <c r="N20" s="272">
        <f>L21</f>
        <v>15</v>
      </c>
      <c r="O20" s="273">
        <f>K21</f>
        <v>2</v>
      </c>
      <c r="P20" s="274">
        <f>IF(N20&gt;O20,3,IF(N20=O20,1,0))</f>
        <v>3</v>
      </c>
      <c r="Q20" s="272">
        <f>L22</f>
        <v>2</v>
      </c>
      <c r="R20" s="273">
        <f>K22</f>
        <v>1</v>
      </c>
      <c r="S20" s="268">
        <f>IF(Q20&gt;R20,3,IF(Q20=R20,1,0))</f>
        <v>3</v>
      </c>
      <c r="T20" s="264">
        <f>M23</f>
        <v>0</v>
      </c>
      <c r="U20" s="264">
        <f>L23</f>
        <v>2</v>
      </c>
      <c r="V20" s="264">
        <f>K23</f>
        <v>1</v>
      </c>
      <c r="W20" s="264">
        <f t="shared" ref="W20:X23" si="8">H20+K20+N20+Q20</f>
        <v>17</v>
      </c>
      <c r="X20" s="264">
        <f t="shared" si="8"/>
        <v>8</v>
      </c>
      <c r="Y20" s="264">
        <f t="shared" ref="Y20:Y23" si="9">W20-X20</f>
        <v>9</v>
      </c>
      <c r="Z20" s="265">
        <f t="shared" ref="Z20:Z23" si="10">J20+M20+P20+S20</f>
        <v>6</v>
      </c>
      <c r="AA20" s="265">
        <f t="shared" ref="AA20:AA23" si="11">Y20/100</f>
        <v>0.09</v>
      </c>
      <c r="AB20" s="265">
        <f t="shared" si="7"/>
        <v>1.6999999999999999E-3</v>
      </c>
      <c r="AC20" s="265">
        <f t="shared" ref="AC20:AC23" si="12">Z20+AA20+AB20</f>
        <v>6.0916999999999994</v>
      </c>
      <c r="AD20" s="265">
        <f>RANK(AC20,AC19:AC22)</f>
        <v>2</v>
      </c>
    </row>
    <row r="21" spans="2:30" ht="37.5" customHeight="1" x14ac:dyDescent="0.4">
      <c r="C21" s="623" t="s">
        <v>482</v>
      </c>
      <c r="D21" s="624"/>
      <c r="E21" s="624"/>
      <c r="F21" s="624"/>
      <c r="G21" s="625"/>
      <c r="H21" s="266">
        <v>0</v>
      </c>
      <c r="I21" s="267">
        <v>14</v>
      </c>
      <c r="J21" s="268">
        <f>IF(H21&gt;I21,3,IF(H21=I21,1,0))</f>
        <v>0</v>
      </c>
      <c r="K21" s="266">
        <v>2</v>
      </c>
      <c r="L21" s="267">
        <v>15</v>
      </c>
      <c r="M21" s="268">
        <f>IF(K21&gt;L21,3,IF(K21=L21,1,0))</f>
        <v>0</v>
      </c>
      <c r="N21" s="269"/>
      <c r="O21" s="270"/>
      <c r="P21" s="271"/>
      <c r="Q21" s="272">
        <f>O22</f>
        <v>1</v>
      </c>
      <c r="R21" s="273">
        <f>N22</f>
        <v>6</v>
      </c>
      <c r="S21" s="268">
        <f>IF(Q21&gt;R21,3,IF(Q21=R21,1,0))</f>
        <v>0</v>
      </c>
      <c r="T21" s="264">
        <f>P23</f>
        <v>3</v>
      </c>
      <c r="U21" s="264">
        <f>O23</f>
        <v>1</v>
      </c>
      <c r="V21" s="264">
        <f>N23</f>
        <v>6</v>
      </c>
      <c r="W21" s="264">
        <f t="shared" si="8"/>
        <v>3</v>
      </c>
      <c r="X21" s="264">
        <f t="shared" si="8"/>
        <v>35</v>
      </c>
      <c r="Y21" s="264">
        <f t="shared" si="9"/>
        <v>-32</v>
      </c>
      <c r="Z21" s="265">
        <f t="shared" si="10"/>
        <v>0</v>
      </c>
      <c r="AA21" s="265">
        <f t="shared" si="11"/>
        <v>-0.32</v>
      </c>
      <c r="AB21" s="265">
        <f t="shared" si="7"/>
        <v>2.9999999999999997E-4</v>
      </c>
      <c r="AC21" s="265">
        <f t="shared" si="12"/>
        <v>-0.31969999999999998</v>
      </c>
      <c r="AD21" s="265">
        <f>RANK(AC21,AC19:AC22)</f>
        <v>4</v>
      </c>
    </row>
    <row r="22" spans="2:30" ht="30" hidden="1" x14ac:dyDescent="0.4">
      <c r="C22" s="623" t="s">
        <v>436</v>
      </c>
      <c r="D22" s="624"/>
      <c r="E22" s="624"/>
      <c r="F22" s="624"/>
      <c r="G22" s="625"/>
      <c r="H22" s="266">
        <v>0</v>
      </c>
      <c r="I22" s="267">
        <v>3</v>
      </c>
      <c r="J22" s="268">
        <f>IF(H22&gt;I22,3,IF(H22=I22,1,0))</f>
        <v>0</v>
      </c>
      <c r="K22" s="266">
        <v>1</v>
      </c>
      <c r="L22" s="267">
        <v>2</v>
      </c>
      <c r="M22" s="268">
        <f>IF(K22&gt;L22,3,IF(K22=L22,1,0))</f>
        <v>0</v>
      </c>
      <c r="N22" s="266">
        <v>6</v>
      </c>
      <c r="O22" s="267">
        <v>1</v>
      </c>
      <c r="P22" s="268">
        <f>IF(N22&gt;O22,3,IF(N22=O22,1,0))</f>
        <v>3</v>
      </c>
      <c r="Q22" s="269"/>
      <c r="R22" s="270"/>
      <c r="S22" s="271"/>
      <c r="T22" s="264">
        <f>S23</f>
        <v>0</v>
      </c>
      <c r="U22" s="264">
        <f>R23</f>
        <v>0</v>
      </c>
      <c r="V22" s="264">
        <f>Q23</f>
        <v>0</v>
      </c>
      <c r="W22" s="264">
        <f t="shared" si="8"/>
        <v>7</v>
      </c>
      <c r="X22" s="264">
        <f t="shared" si="8"/>
        <v>6</v>
      </c>
      <c r="Y22" s="264">
        <f t="shared" si="9"/>
        <v>1</v>
      </c>
      <c r="Z22" s="265">
        <f t="shared" si="10"/>
        <v>3</v>
      </c>
      <c r="AA22" s="265">
        <f t="shared" si="11"/>
        <v>0.01</v>
      </c>
      <c r="AB22" s="265">
        <f t="shared" si="7"/>
        <v>6.9999999999999999E-4</v>
      </c>
      <c r="AC22" s="265">
        <f t="shared" si="12"/>
        <v>3.0106999999999999</v>
      </c>
      <c r="AD22" s="265">
        <f>RANK(AC22,AC19:AC22)</f>
        <v>3</v>
      </c>
    </row>
    <row r="23" spans="2:30" ht="30" x14ac:dyDescent="0.4">
      <c r="C23" s="623" t="s">
        <v>436</v>
      </c>
      <c r="D23" s="624"/>
      <c r="E23" s="624"/>
      <c r="F23" s="624"/>
      <c r="G23" s="625"/>
      <c r="H23" s="266">
        <v>0</v>
      </c>
      <c r="I23" s="267">
        <v>3</v>
      </c>
      <c r="J23" s="268">
        <f>IF(H23&gt;I23,3,IF(H23=I23,1,0))</f>
        <v>0</v>
      </c>
      <c r="K23" s="266">
        <v>1</v>
      </c>
      <c r="L23" s="267">
        <v>2</v>
      </c>
      <c r="M23" s="268">
        <f>IF(K23&gt;L23,3,IF(K23=L23,1,0))</f>
        <v>0</v>
      </c>
      <c r="N23" s="266">
        <v>6</v>
      </c>
      <c r="O23" s="267">
        <v>1</v>
      </c>
      <c r="P23" s="268">
        <f>IF(N23&gt;O23,3,IF(N23=O23,1,0))</f>
        <v>3</v>
      </c>
      <c r="Q23" s="269"/>
      <c r="R23" s="270"/>
      <c r="S23" s="271"/>
      <c r="T23" s="264">
        <v>1</v>
      </c>
      <c r="U23" s="264">
        <v>0</v>
      </c>
      <c r="V23" s="264">
        <v>1</v>
      </c>
      <c r="W23" s="264">
        <f t="shared" si="8"/>
        <v>7</v>
      </c>
      <c r="X23" s="264">
        <f t="shared" si="8"/>
        <v>6</v>
      </c>
      <c r="Y23" s="264">
        <f t="shared" si="9"/>
        <v>1</v>
      </c>
      <c r="Z23" s="265">
        <f t="shared" si="10"/>
        <v>3</v>
      </c>
      <c r="AA23" s="265">
        <f t="shared" si="11"/>
        <v>0.01</v>
      </c>
      <c r="AB23" s="265">
        <f t="shared" si="7"/>
        <v>6.9999999999999999E-4</v>
      </c>
      <c r="AC23" s="265">
        <f t="shared" si="12"/>
        <v>3.0106999999999999</v>
      </c>
      <c r="AD23" s="265">
        <f>RANK(AC23,AC20:AC23)</f>
        <v>2</v>
      </c>
    </row>
    <row r="24" spans="2:30" ht="18.75" customHeight="1" x14ac:dyDescent="0.4"/>
    <row r="25" spans="2:30" ht="18.75" customHeight="1" thickBot="1" x14ac:dyDescent="0.45">
      <c r="B25" s="216" t="s">
        <v>19</v>
      </c>
      <c r="C25" s="630" t="s">
        <v>516</v>
      </c>
      <c r="D25" s="631"/>
      <c r="E25" s="631"/>
      <c r="F25" s="631"/>
      <c r="G25" s="632"/>
      <c r="H25" s="216" t="s">
        <v>20</v>
      </c>
      <c r="I25" s="216" t="s">
        <v>21</v>
      </c>
    </row>
    <row r="26" spans="2:30" ht="18.75" customHeight="1" x14ac:dyDescent="0.4">
      <c r="C26" s="633"/>
      <c r="D26" s="634"/>
      <c r="E26" s="634"/>
      <c r="F26" s="634"/>
      <c r="G26" s="635"/>
      <c r="H26" s="24"/>
      <c r="I26" s="25">
        <v>4</v>
      </c>
    </row>
    <row r="27" spans="2:30" ht="18.75" customHeight="1" thickBot="1" x14ac:dyDescent="0.45">
      <c r="B27" s="216"/>
      <c r="C27" s="216"/>
      <c r="D27" s="216"/>
      <c r="E27" s="216"/>
      <c r="F27" s="216"/>
      <c r="G27" s="216"/>
      <c r="H27" s="216"/>
      <c r="I27" s="26"/>
      <c r="K27" s="630" t="str">
        <f>IF(H26&gt;H29,C25,IF(I26&gt;I29,C25,C29))</f>
        <v>FAVERZE　A</v>
      </c>
      <c r="L27" s="631"/>
      <c r="M27" s="631"/>
      <c r="N27" s="631"/>
      <c r="O27" s="632"/>
      <c r="P27" s="248"/>
      <c r="Q27" s="276" t="s">
        <v>20</v>
      </c>
      <c r="R27" s="276" t="s">
        <v>21</v>
      </c>
      <c r="S27" s="248"/>
      <c r="T27" s="249"/>
      <c r="U27" s="249"/>
      <c r="V27" s="249"/>
      <c r="W27" s="248"/>
      <c r="X27" s="248"/>
    </row>
    <row r="28" spans="2:30" ht="18.75" customHeight="1" x14ac:dyDescent="0.4">
      <c r="B28" s="216"/>
      <c r="C28" s="216"/>
      <c r="D28" s="216"/>
      <c r="E28" s="216"/>
      <c r="F28" s="216"/>
      <c r="G28" s="216"/>
      <c r="H28" s="216"/>
      <c r="I28" s="27"/>
      <c r="K28" s="633"/>
      <c r="L28" s="634"/>
      <c r="M28" s="634"/>
      <c r="N28" s="634"/>
      <c r="O28" s="635"/>
      <c r="P28" s="248"/>
      <c r="Q28" s="246"/>
      <c r="R28" s="247">
        <v>7</v>
      </c>
      <c r="S28" s="248"/>
      <c r="T28" s="249"/>
      <c r="U28" s="249"/>
      <c r="V28" s="249"/>
      <c r="W28" s="248"/>
      <c r="X28" s="248"/>
    </row>
    <row r="29" spans="2:30" ht="18.75" customHeight="1" thickBot="1" x14ac:dyDescent="0.45">
      <c r="B29" s="180" t="s">
        <v>468</v>
      </c>
      <c r="C29" s="479" t="s">
        <v>517</v>
      </c>
      <c r="D29" s="420"/>
      <c r="E29" s="420"/>
      <c r="F29" s="420"/>
      <c r="G29" s="480"/>
      <c r="H29" s="30"/>
      <c r="I29" s="31">
        <v>0</v>
      </c>
      <c r="K29" s="248"/>
      <c r="L29" s="248"/>
      <c r="M29" s="248"/>
      <c r="N29" s="248"/>
      <c r="O29" s="248"/>
      <c r="P29" s="248"/>
      <c r="Q29" s="248"/>
      <c r="R29" s="250"/>
      <c r="S29" s="248"/>
      <c r="T29" s="249"/>
      <c r="U29" s="249"/>
      <c r="V29" s="249"/>
      <c r="W29" s="248"/>
      <c r="X29" s="248"/>
    </row>
    <row r="30" spans="2:30" ht="18.75" customHeight="1" thickBot="1" x14ac:dyDescent="0.45">
      <c r="B30" s="216"/>
      <c r="C30" s="481"/>
      <c r="D30" s="482"/>
      <c r="E30" s="482"/>
      <c r="F30" s="482"/>
      <c r="G30" s="483"/>
      <c r="H30" s="216"/>
      <c r="I30" s="1"/>
      <c r="K30" s="248"/>
      <c r="L30" s="248"/>
      <c r="M30" s="248"/>
      <c r="N30" s="248"/>
      <c r="O30" s="248"/>
      <c r="P30" s="248"/>
      <c r="Q30" s="248"/>
      <c r="R30" s="250"/>
      <c r="S30" s="248"/>
      <c r="T30" s="630" t="str">
        <f>IF(Q28&gt;Q34,K27,IF(R28&gt;R34,K27,K34))</f>
        <v>FAVERZE　A</v>
      </c>
      <c r="U30" s="631"/>
      <c r="V30" s="631"/>
      <c r="W30" s="631"/>
      <c r="X30" s="632"/>
      <c r="Y30" s="216" t="s">
        <v>20</v>
      </c>
      <c r="Z30" s="216" t="s">
        <v>21</v>
      </c>
      <c r="AD30">
        <v>2</v>
      </c>
    </row>
    <row r="31" spans="2:30" ht="18.75" customHeight="1" x14ac:dyDescent="0.4">
      <c r="B31" s="216"/>
      <c r="C31" s="216"/>
      <c r="D31" s="216"/>
      <c r="E31" s="216"/>
      <c r="F31" s="216"/>
      <c r="G31" s="216"/>
      <c r="H31" s="216"/>
      <c r="K31" s="248"/>
      <c r="L31" s="248"/>
      <c r="M31" s="248"/>
      <c r="N31" s="248"/>
      <c r="O31" s="248"/>
      <c r="P31" s="248"/>
      <c r="Q31" s="248"/>
      <c r="R31" s="250"/>
      <c r="S31" s="248"/>
      <c r="T31" s="636"/>
      <c r="U31" s="637"/>
      <c r="V31" s="637"/>
      <c r="W31" s="637"/>
      <c r="X31" s="638"/>
      <c r="Y31" s="28"/>
      <c r="Z31" s="29">
        <v>3</v>
      </c>
    </row>
    <row r="32" spans="2:30" ht="18.75" customHeight="1" thickBot="1" x14ac:dyDescent="0.45">
      <c r="B32" s="216" t="s">
        <v>23</v>
      </c>
      <c r="C32" s="479" t="s">
        <v>518</v>
      </c>
      <c r="D32" s="420"/>
      <c r="E32" s="420"/>
      <c r="F32" s="420"/>
      <c r="G32" s="480"/>
      <c r="H32" s="216" t="s">
        <v>20</v>
      </c>
      <c r="I32" s="216" t="s">
        <v>21</v>
      </c>
      <c r="K32" s="248"/>
      <c r="L32" s="248"/>
      <c r="M32" s="248"/>
      <c r="N32" s="248"/>
      <c r="O32" s="248"/>
      <c r="P32" s="248"/>
      <c r="Q32" s="248"/>
      <c r="R32" s="250"/>
      <c r="S32" s="248"/>
      <c r="T32" s="633"/>
      <c r="U32" s="634"/>
      <c r="V32" s="634"/>
      <c r="W32" s="634"/>
      <c r="X32" s="635"/>
      <c r="Z32" s="27"/>
    </row>
    <row r="33" spans="2:31" ht="18.75" customHeight="1" x14ac:dyDescent="0.4">
      <c r="C33" s="481"/>
      <c r="D33" s="482"/>
      <c r="E33" s="482"/>
      <c r="F33" s="482"/>
      <c r="G33" s="483"/>
      <c r="H33" s="24"/>
      <c r="I33" s="25">
        <v>1</v>
      </c>
      <c r="K33" s="248"/>
      <c r="L33" s="248"/>
      <c r="M33" s="248"/>
      <c r="N33" s="248"/>
      <c r="O33" s="248"/>
      <c r="P33" s="248"/>
      <c r="Q33" s="248"/>
      <c r="R33" s="250"/>
      <c r="S33" s="248"/>
      <c r="T33" s="277"/>
      <c r="U33" s="277"/>
      <c r="V33" s="277"/>
      <c r="W33" s="278"/>
      <c r="X33" s="278"/>
      <c r="Z33" s="27"/>
    </row>
    <row r="34" spans="2:31" ht="18.75" customHeight="1" thickBot="1" x14ac:dyDescent="0.45">
      <c r="B34" s="216"/>
      <c r="C34" s="216"/>
      <c r="D34" s="216"/>
      <c r="E34" s="216"/>
      <c r="F34" s="216"/>
      <c r="G34" s="216"/>
      <c r="H34" s="216"/>
      <c r="I34" s="27"/>
      <c r="K34" s="613" t="str">
        <f>IF(H33&gt;H36,C32,IF(I33&gt;I36,C32,C36))</f>
        <v>カバレイロ　B</v>
      </c>
      <c r="L34" s="614"/>
      <c r="M34" s="614"/>
      <c r="N34" s="614"/>
      <c r="O34" s="615"/>
      <c r="P34" s="248"/>
      <c r="Q34" s="251"/>
      <c r="R34" s="252">
        <v>1</v>
      </c>
      <c r="S34" s="248"/>
      <c r="T34" s="277"/>
      <c r="U34" s="277"/>
      <c r="V34" s="277"/>
      <c r="W34" s="278"/>
      <c r="X34" s="278"/>
      <c r="Z34" s="27"/>
    </row>
    <row r="35" spans="2:31" x14ac:dyDescent="0.4">
      <c r="B35" s="216"/>
      <c r="C35" s="216"/>
      <c r="D35" s="216"/>
      <c r="E35" s="216"/>
      <c r="F35" s="216"/>
      <c r="G35" s="216"/>
      <c r="H35" s="216"/>
      <c r="I35" s="27"/>
      <c r="K35" s="619"/>
      <c r="L35" s="620"/>
      <c r="M35" s="620"/>
      <c r="N35" s="620"/>
      <c r="O35" s="621"/>
      <c r="P35" s="248"/>
      <c r="Q35" s="248"/>
      <c r="R35" s="249"/>
      <c r="S35" s="248"/>
      <c r="T35" s="277"/>
      <c r="U35" s="277"/>
      <c r="V35" s="277"/>
      <c r="W35" s="278"/>
      <c r="X35" s="278"/>
      <c r="Z35" s="27"/>
    </row>
    <row r="36" spans="2:31" ht="18.75" customHeight="1" thickBot="1" x14ac:dyDescent="0.45">
      <c r="B36" s="216" t="s">
        <v>267</v>
      </c>
      <c r="C36" s="479" t="s">
        <v>519</v>
      </c>
      <c r="D36" s="420"/>
      <c r="E36" s="420"/>
      <c r="F36" s="420"/>
      <c r="G36" s="480"/>
      <c r="H36" s="30"/>
      <c r="I36" s="31">
        <v>3</v>
      </c>
      <c r="K36" s="248"/>
      <c r="L36" s="248"/>
      <c r="M36" s="248"/>
      <c r="N36" s="248"/>
      <c r="O36" s="248"/>
      <c r="P36" s="248"/>
      <c r="Q36" s="248"/>
      <c r="R36" s="248"/>
      <c r="S36" s="248"/>
      <c r="T36" s="277"/>
      <c r="U36" s="277"/>
      <c r="V36" s="277"/>
      <c r="W36" s="278"/>
      <c r="X36" s="278"/>
      <c r="Z36" s="27"/>
    </row>
    <row r="37" spans="2:31" ht="18.75" customHeight="1" x14ac:dyDescent="0.4">
      <c r="B37" s="216"/>
      <c r="C37" s="481"/>
      <c r="D37" s="482"/>
      <c r="E37" s="482"/>
      <c r="F37" s="482"/>
      <c r="G37" s="483"/>
      <c r="H37" s="216"/>
      <c r="I37" s="1"/>
      <c r="K37" s="248"/>
      <c r="L37" s="248"/>
      <c r="M37" s="248"/>
      <c r="N37" s="248"/>
      <c r="O37" s="248"/>
      <c r="P37" s="248"/>
      <c r="Q37" s="248"/>
      <c r="R37" s="248"/>
      <c r="S37" s="248"/>
      <c r="T37" s="277"/>
      <c r="U37" s="277"/>
      <c r="V37" s="277"/>
      <c r="W37" s="278"/>
      <c r="X37" s="278"/>
      <c r="Z37" s="27"/>
    </row>
    <row r="38" spans="2:31" ht="18.75" customHeight="1" x14ac:dyDescent="0.4">
      <c r="B38" s="216"/>
      <c r="C38" s="216"/>
      <c r="D38" s="216"/>
      <c r="E38" s="216"/>
      <c r="F38" s="216"/>
      <c r="G38" s="216"/>
      <c r="H38" s="216"/>
      <c r="K38" s="248"/>
      <c r="L38" s="248"/>
      <c r="M38" s="248"/>
      <c r="N38" s="248"/>
      <c r="O38" s="248"/>
      <c r="P38" s="248"/>
      <c r="Q38" s="248"/>
      <c r="R38" s="248"/>
      <c r="S38" s="248"/>
      <c r="T38" s="277"/>
      <c r="U38" s="277"/>
      <c r="V38" s="277"/>
      <c r="W38" s="278"/>
      <c r="X38" s="278"/>
      <c r="Z38" s="27"/>
    </row>
    <row r="39" spans="2:31" ht="18.75" customHeight="1" thickBot="1" x14ac:dyDescent="0.45">
      <c r="B39" s="180" t="s">
        <v>469</v>
      </c>
      <c r="C39" s="479" t="s">
        <v>436</v>
      </c>
      <c r="D39" s="420"/>
      <c r="E39" s="420"/>
      <c r="F39" s="420"/>
      <c r="G39" s="480"/>
      <c r="H39" s="216" t="s">
        <v>20</v>
      </c>
      <c r="I39" s="216" t="s">
        <v>21</v>
      </c>
      <c r="K39" s="248"/>
      <c r="L39" s="248"/>
      <c r="M39" s="248"/>
      <c r="N39" s="248"/>
      <c r="O39" s="248"/>
      <c r="P39" s="248"/>
      <c r="Q39" s="248"/>
      <c r="R39" s="248"/>
      <c r="S39" s="248"/>
      <c r="T39" s="277"/>
      <c r="U39" s="277"/>
      <c r="V39" s="277"/>
      <c r="W39" s="278"/>
      <c r="X39" s="278"/>
      <c r="Z39" s="27"/>
      <c r="AD39" s="216"/>
      <c r="AE39" s="216"/>
    </row>
    <row r="40" spans="2:31" ht="18.75" customHeight="1" x14ac:dyDescent="0.4">
      <c r="C40" s="481"/>
      <c r="D40" s="482"/>
      <c r="E40" s="482"/>
      <c r="F40" s="482"/>
      <c r="G40" s="483"/>
      <c r="H40" s="24"/>
      <c r="I40" s="25">
        <v>0</v>
      </c>
      <c r="K40" s="248"/>
      <c r="L40" s="248"/>
      <c r="M40" s="248"/>
      <c r="N40" s="248"/>
      <c r="O40" s="248"/>
      <c r="P40" s="248"/>
      <c r="Q40" s="248"/>
      <c r="R40" s="248"/>
      <c r="S40" s="248"/>
      <c r="T40" s="277"/>
      <c r="U40" s="277"/>
      <c r="V40" s="277"/>
      <c r="W40" s="278"/>
      <c r="X40" s="278"/>
      <c r="Z40" s="27"/>
    </row>
    <row r="41" spans="2:31" ht="18.75" customHeight="1" thickBot="1" x14ac:dyDescent="0.45">
      <c r="B41" s="216"/>
      <c r="C41" s="216"/>
      <c r="D41" s="216"/>
      <c r="E41" s="216"/>
      <c r="F41" s="216"/>
      <c r="G41" s="216"/>
      <c r="H41" s="216"/>
      <c r="I41" s="26"/>
      <c r="K41" s="613" t="str">
        <f>IF(H40&gt;H43,C39,IF(I40&gt;I43,C39,C43))</f>
        <v>FAVERZE　B</v>
      </c>
      <c r="L41" s="614"/>
      <c r="M41" s="614"/>
      <c r="N41" s="614"/>
      <c r="O41" s="615"/>
      <c r="P41" s="248"/>
      <c r="Q41" s="276" t="s">
        <v>20</v>
      </c>
      <c r="R41" s="276" t="s">
        <v>21</v>
      </c>
      <c r="S41" s="248"/>
      <c r="T41" s="277"/>
      <c r="U41" s="277"/>
      <c r="V41" s="277"/>
      <c r="W41" s="278"/>
      <c r="X41" s="278"/>
      <c r="Z41" s="27"/>
    </row>
    <row r="42" spans="2:31" ht="18.75" customHeight="1" x14ac:dyDescent="0.4">
      <c r="B42" s="216"/>
      <c r="C42" s="216"/>
      <c r="D42" s="216"/>
      <c r="E42" s="216"/>
      <c r="F42" s="216"/>
      <c r="G42" s="216"/>
      <c r="H42" s="216"/>
      <c r="I42" s="27"/>
      <c r="K42" s="619"/>
      <c r="L42" s="620"/>
      <c r="M42" s="620"/>
      <c r="N42" s="620"/>
      <c r="O42" s="621"/>
      <c r="P42" s="248"/>
      <c r="Q42" s="246"/>
      <c r="R42" s="247">
        <v>3</v>
      </c>
      <c r="S42" s="248"/>
      <c r="T42" s="277"/>
      <c r="U42" s="277"/>
      <c r="V42" s="277"/>
      <c r="W42" s="278"/>
      <c r="X42" s="278"/>
      <c r="Z42" s="27"/>
    </row>
    <row r="43" spans="2:31" ht="18.75" customHeight="1" thickBot="1" x14ac:dyDescent="0.45">
      <c r="B43" s="216" t="s">
        <v>26</v>
      </c>
      <c r="C43" s="479" t="s">
        <v>520</v>
      </c>
      <c r="D43" s="420"/>
      <c r="E43" s="420"/>
      <c r="F43" s="420"/>
      <c r="G43" s="480"/>
      <c r="H43" s="30"/>
      <c r="I43" s="31">
        <v>12</v>
      </c>
      <c r="K43" s="248"/>
      <c r="L43" s="248"/>
      <c r="M43" s="248"/>
      <c r="N43" s="248"/>
      <c r="O43" s="248"/>
      <c r="P43" s="248"/>
      <c r="Q43" s="248"/>
      <c r="R43" s="250"/>
      <c r="S43" s="248"/>
      <c r="T43" s="277"/>
      <c r="U43" s="277"/>
      <c r="V43" s="277"/>
      <c r="W43" s="278"/>
      <c r="X43" s="278"/>
      <c r="Z43" s="27"/>
    </row>
    <row r="44" spans="2:31" ht="18.75" customHeight="1" x14ac:dyDescent="0.4">
      <c r="B44" s="216"/>
      <c r="C44" s="481"/>
      <c r="D44" s="482"/>
      <c r="E44" s="482"/>
      <c r="F44" s="482"/>
      <c r="G44" s="483"/>
      <c r="H44" s="216"/>
      <c r="I44" s="1"/>
      <c r="K44" s="248"/>
      <c r="L44" s="248"/>
      <c r="M44" s="248"/>
      <c r="N44" s="248"/>
      <c r="O44" s="248"/>
      <c r="P44" s="248"/>
      <c r="Q44" s="248"/>
      <c r="R44" s="250"/>
      <c r="S44" s="248"/>
      <c r="T44" s="630" t="str">
        <f>IF(Q42&gt;Q48,K41,IF(R42&gt;R48,K41,K48))</f>
        <v>FAVERZE　B</v>
      </c>
      <c r="U44" s="631"/>
      <c r="V44" s="631"/>
      <c r="W44" s="631"/>
      <c r="X44" s="632"/>
      <c r="Z44" s="27"/>
    </row>
    <row r="45" spans="2:31" ht="18.75" customHeight="1" thickBot="1" x14ac:dyDescent="0.45">
      <c r="B45" s="216"/>
      <c r="C45" s="216"/>
      <c r="D45" s="216"/>
      <c r="E45" s="216"/>
      <c r="F45" s="216"/>
      <c r="G45" s="216"/>
      <c r="H45" s="216"/>
      <c r="K45" s="248"/>
      <c r="L45" s="248"/>
      <c r="M45" s="248"/>
      <c r="N45" s="248"/>
      <c r="O45" s="248"/>
      <c r="P45" s="248"/>
      <c r="Q45" s="248"/>
      <c r="R45" s="250"/>
      <c r="S45" s="248"/>
      <c r="T45" s="636"/>
      <c r="U45" s="637"/>
      <c r="V45" s="637"/>
      <c r="W45" s="637"/>
      <c r="X45" s="638"/>
      <c r="Y45" s="32"/>
      <c r="Z45" s="33">
        <v>3</v>
      </c>
    </row>
    <row r="46" spans="2:31" ht="18.75" customHeight="1" thickBot="1" x14ac:dyDescent="0.45">
      <c r="B46" s="216" t="s">
        <v>27</v>
      </c>
      <c r="C46" s="479" t="s">
        <v>521</v>
      </c>
      <c r="D46" s="420"/>
      <c r="E46" s="420"/>
      <c r="F46" s="420"/>
      <c r="G46" s="480"/>
      <c r="H46" s="216" t="s">
        <v>20</v>
      </c>
      <c r="I46" s="216" t="s">
        <v>21</v>
      </c>
      <c r="K46" s="248"/>
      <c r="L46" s="248"/>
      <c r="M46" s="248"/>
      <c r="N46" s="248"/>
      <c r="O46" s="248"/>
      <c r="P46" s="248"/>
      <c r="Q46" s="248"/>
      <c r="R46" s="250"/>
      <c r="S46" s="248"/>
      <c r="T46" s="633"/>
      <c r="U46" s="634"/>
      <c r="V46" s="634"/>
      <c r="W46" s="634"/>
      <c r="X46" s="635"/>
      <c r="AD46">
        <v>0</v>
      </c>
    </row>
    <row r="47" spans="2:31" ht="18.75" customHeight="1" x14ac:dyDescent="0.4">
      <c r="C47" s="481"/>
      <c r="D47" s="482"/>
      <c r="E47" s="482"/>
      <c r="F47" s="482"/>
      <c r="G47" s="483"/>
      <c r="H47" s="24"/>
      <c r="I47" s="25">
        <v>0</v>
      </c>
      <c r="K47" s="248"/>
      <c r="L47" s="248"/>
      <c r="M47" s="248"/>
      <c r="N47" s="248"/>
      <c r="O47" s="248"/>
      <c r="P47" s="248"/>
      <c r="Q47" s="248"/>
      <c r="R47" s="250"/>
      <c r="S47" s="248"/>
      <c r="T47" s="277"/>
      <c r="U47" s="277"/>
      <c r="V47" s="277"/>
      <c r="W47" s="278"/>
      <c r="X47" s="278"/>
    </row>
    <row r="48" spans="2:31" ht="18.75" customHeight="1" thickBot="1" x14ac:dyDescent="0.45">
      <c r="B48" s="216"/>
      <c r="C48" s="216"/>
      <c r="D48" s="216"/>
      <c r="E48" s="216"/>
      <c r="F48" s="216"/>
      <c r="G48" s="216"/>
      <c r="H48" s="216"/>
      <c r="I48" s="27"/>
      <c r="K48" s="609" t="str">
        <f>IF(H47&gt;H50,C46,IF(I47&gt;I50,C46,C50))</f>
        <v>ルキナス印西B</v>
      </c>
      <c r="L48" s="534"/>
      <c r="M48" s="534"/>
      <c r="N48" s="534"/>
      <c r="O48" s="535"/>
      <c r="P48" s="248"/>
      <c r="Q48" s="251"/>
      <c r="R48" s="252">
        <v>0</v>
      </c>
      <c r="S48" s="248"/>
      <c r="T48" s="249"/>
      <c r="U48" s="249"/>
      <c r="V48" s="249"/>
      <c r="W48" s="248"/>
      <c r="X48" s="248"/>
    </row>
    <row r="49" spans="2:24" ht="18.75" customHeight="1" x14ac:dyDescent="0.4">
      <c r="B49" s="216"/>
      <c r="C49" s="216"/>
      <c r="D49" s="216"/>
      <c r="E49" s="216"/>
      <c r="F49" s="216"/>
      <c r="G49" s="216"/>
      <c r="H49" s="216"/>
      <c r="I49" s="27"/>
      <c r="K49" s="536"/>
      <c r="L49" s="537"/>
      <c r="M49" s="537"/>
      <c r="N49" s="537"/>
      <c r="O49" s="538"/>
      <c r="P49" s="248"/>
      <c r="Q49" s="248"/>
      <c r="R49" s="249"/>
      <c r="S49" s="248"/>
      <c r="T49" s="249"/>
      <c r="U49" s="249"/>
      <c r="V49" s="249"/>
      <c r="W49" s="248"/>
      <c r="X49" s="248"/>
    </row>
    <row r="50" spans="2:24" ht="18.75" customHeight="1" thickBot="1" x14ac:dyDescent="0.45">
      <c r="B50" s="216" t="s">
        <v>25</v>
      </c>
      <c r="C50" s="479" t="s">
        <v>438</v>
      </c>
      <c r="D50" s="420"/>
      <c r="E50" s="420"/>
      <c r="F50" s="420"/>
      <c r="G50" s="480"/>
      <c r="H50" s="30"/>
      <c r="I50" s="31">
        <v>10</v>
      </c>
      <c r="K50" s="248"/>
      <c r="L50" s="248"/>
      <c r="M50" s="248"/>
      <c r="N50" s="248"/>
      <c r="O50" s="248"/>
      <c r="P50" s="248"/>
      <c r="Q50" s="248"/>
      <c r="R50" s="248"/>
      <c r="S50" s="248"/>
      <c r="T50" s="249"/>
      <c r="U50" s="249"/>
      <c r="V50" s="249"/>
      <c r="W50" s="248"/>
      <c r="X50" s="248"/>
    </row>
    <row r="51" spans="2:24" ht="18.75" customHeight="1" x14ac:dyDescent="0.4">
      <c r="B51" s="216"/>
      <c r="C51" s="481"/>
      <c r="D51" s="482"/>
      <c r="E51" s="482"/>
      <c r="F51" s="482"/>
      <c r="G51" s="483"/>
      <c r="H51" s="216"/>
      <c r="I51" s="1"/>
      <c r="K51" s="248"/>
      <c r="L51" s="248"/>
      <c r="M51" s="248"/>
      <c r="N51" s="248"/>
      <c r="O51" s="248"/>
      <c r="P51" s="248"/>
      <c r="Q51" s="248"/>
      <c r="R51" s="248"/>
      <c r="S51" s="248"/>
      <c r="T51" s="249"/>
      <c r="U51" s="249"/>
      <c r="V51" s="249"/>
      <c r="W51" s="248"/>
      <c r="X51" s="248"/>
    </row>
    <row r="52" spans="2:24" ht="18.75" customHeight="1" x14ac:dyDescent="0.4"/>
  </sheetData>
  <mergeCells count="43">
    <mergeCell ref="C50:G51"/>
    <mergeCell ref="K41:O42"/>
    <mergeCell ref="C43:G44"/>
    <mergeCell ref="T44:X46"/>
    <mergeCell ref="C46:G47"/>
    <mergeCell ref="K48:O49"/>
    <mergeCell ref="T30:X32"/>
    <mergeCell ref="C32:G33"/>
    <mergeCell ref="K34:O35"/>
    <mergeCell ref="C36:G37"/>
    <mergeCell ref="C39:G40"/>
    <mergeCell ref="C23:G23"/>
    <mergeCell ref="C19:G19"/>
    <mergeCell ref="C25:G26"/>
    <mergeCell ref="K27:O28"/>
    <mergeCell ref="C29:G30"/>
    <mergeCell ref="N18:P18"/>
    <mergeCell ref="Q18:S18"/>
    <mergeCell ref="C20:G20"/>
    <mergeCell ref="C21:G21"/>
    <mergeCell ref="C22:G22"/>
    <mergeCell ref="C13:G13"/>
    <mergeCell ref="C14:G14"/>
    <mergeCell ref="C18:G18"/>
    <mergeCell ref="H18:J18"/>
    <mergeCell ref="K18:M18"/>
    <mergeCell ref="H10:J10"/>
    <mergeCell ref="K10:M10"/>
    <mergeCell ref="N10:P10"/>
    <mergeCell ref="Q10:S10"/>
    <mergeCell ref="C12:G12"/>
    <mergeCell ref="A1:AD1"/>
    <mergeCell ref="C3:G3"/>
    <mergeCell ref="H3:J3"/>
    <mergeCell ref="K3:M3"/>
    <mergeCell ref="N3:P3"/>
    <mergeCell ref="Q3:S3"/>
    <mergeCell ref="C4:G4"/>
    <mergeCell ref="C5:G5"/>
    <mergeCell ref="C6:G6"/>
    <mergeCell ref="C7:G7"/>
    <mergeCell ref="C11:G11"/>
    <mergeCell ref="C10:G10"/>
  </mergeCells>
  <phoneticPr fontId="2"/>
  <pageMargins left="0.70866141732283472" right="0.70866141732283472" top="0" bottom="0" header="0.31496062992125984" footer="0.31496062992125984"/>
  <pageSetup paperSize="8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5D1F-8983-4723-B367-EC88FE565F3B}">
  <dimension ref="A1:Y31"/>
  <sheetViews>
    <sheetView topLeftCell="A7" workbookViewId="0">
      <selection activeCell="B7" sqref="B7:F7"/>
    </sheetView>
  </sheetViews>
  <sheetFormatPr defaultColWidth="2.625" defaultRowHeight="18.75" x14ac:dyDescent="0.4"/>
  <cols>
    <col min="1" max="1" width="5.625" customWidth="1"/>
    <col min="2" max="6" width="3.625" customWidth="1"/>
    <col min="7" max="8" width="5.625" customWidth="1"/>
    <col min="9" max="9" width="0" hidden="1" customWidth="1"/>
    <col min="10" max="15" width="4.625" customWidth="1"/>
    <col min="16" max="17" width="4.625" style="1" customWidth="1"/>
    <col min="18" max="19" width="4.625" customWidth="1"/>
    <col min="20" max="24" width="5.625" customWidth="1"/>
    <col min="25" max="25" width="5.625" style="187" customWidth="1"/>
  </cols>
  <sheetData>
    <row r="1" spans="1:25" ht="31.5" customHeight="1" x14ac:dyDescent="0.4">
      <c r="A1" s="458" t="s">
        <v>371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</row>
    <row r="2" spans="1:25" x14ac:dyDescent="0.4">
      <c r="A2" t="s">
        <v>0</v>
      </c>
      <c r="G2" t="s">
        <v>1</v>
      </c>
    </row>
    <row r="3" spans="1:25" x14ac:dyDescent="0.4">
      <c r="B3" s="489">
        <v>1</v>
      </c>
      <c r="C3" s="490"/>
      <c r="D3" s="490"/>
      <c r="E3" s="490"/>
      <c r="F3" s="491"/>
      <c r="G3" s="528" t="str">
        <f>B4</f>
        <v>ｲﾚﾌﾞﾝｼﾞｭﾆｱ</v>
      </c>
      <c r="H3" s="529"/>
      <c r="I3" s="530"/>
      <c r="J3" s="640" t="str">
        <f>B5</f>
        <v>我孫子隼SC-A</v>
      </c>
      <c r="K3" s="641"/>
      <c r="L3" s="640" t="str">
        <f>B6</f>
        <v>我孫子隼SC-B</v>
      </c>
      <c r="M3" s="641"/>
      <c r="N3" s="528" t="str">
        <f>B7</f>
        <v>美杉</v>
      </c>
      <c r="O3" s="529"/>
      <c r="P3" s="528" t="s">
        <v>389</v>
      </c>
      <c r="Q3" s="529"/>
      <c r="R3" s="592" t="s">
        <v>491</v>
      </c>
      <c r="S3" s="639"/>
      <c r="T3" s="2" t="s">
        <v>2</v>
      </c>
      <c r="U3" s="2" t="s">
        <v>3</v>
      </c>
      <c r="V3" s="217" t="s">
        <v>4</v>
      </c>
      <c r="W3" s="217" t="s">
        <v>507</v>
      </c>
      <c r="X3" s="184" t="s">
        <v>8</v>
      </c>
      <c r="Y3" s="189" t="s">
        <v>12</v>
      </c>
    </row>
    <row r="4" spans="1:25" ht="37.5" customHeight="1" x14ac:dyDescent="0.4">
      <c r="B4" s="460" t="s">
        <v>347</v>
      </c>
      <c r="C4" s="434"/>
      <c r="D4" s="434"/>
      <c r="E4" s="434"/>
      <c r="F4" s="435"/>
      <c r="G4" s="4"/>
      <c r="H4" s="5"/>
      <c r="I4" s="6"/>
      <c r="J4" s="195">
        <v>6</v>
      </c>
      <c r="K4" s="194">
        <v>0</v>
      </c>
      <c r="L4" s="195">
        <v>10</v>
      </c>
      <c r="M4" s="194">
        <v>0</v>
      </c>
      <c r="N4" s="195">
        <v>3</v>
      </c>
      <c r="O4" s="194">
        <v>1</v>
      </c>
      <c r="P4" s="195">
        <v>16</v>
      </c>
      <c r="Q4" s="194">
        <v>0</v>
      </c>
      <c r="R4" s="192">
        <v>5</v>
      </c>
      <c r="S4" s="193">
        <v>5</v>
      </c>
      <c r="T4" s="11">
        <v>4</v>
      </c>
      <c r="U4" s="11">
        <v>1</v>
      </c>
      <c r="V4" s="188">
        <v>0</v>
      </c>
      <c r="W4" s="188">
        <v>33</v>
      </c>
      <c r="X4" s="181">
        <v>13</v>
      </c>
      <c r="Y4" s="190">
        <v>1</v>
      </c>
    </row>
    <row r="5" spans="1:25" ht="37.5" customHeight="1" x14ac:dyDescent="0.4">
      <c r="B5" s="473" t="s">
        <v>487</v>
      </c>
      <c r="C5" s="474"/>
      <c r="D5" s="474"/>
      <c r="E5" s="474"/>
      <c r="F5" s="475"/>
      <c r="G5" s="13">
        <v>0</v>
      </c>
      <c r="H5" s="14">
        <v>6</v>
      </c>
      <c r="I5" s="15">
        <f>IF(G5&gt;H5,3,IF(G5=H5,1,0))</f>
        <v>0</v>
      </c>
      <c r="J5" s="16"/>
      <c r="K5" s="17"/>
      <c r="L5" s="192">
        <v>0</v>
      </c>
      <c r="M5" s="193">
        <v>1</v>
      </c>
      <c r="N5" s="192">
        <v>4</v>
      </c>
      <c r="O5" s="193">
        <v>1</v>
      </c>
      <c r="P5" s="192">
        <v>5</v>
      </c>
      <c r="Q5" s="193">
        <v>0</v>
      </c>
      <c r="R5" s="192">
        <v>1</v>
      </c>
      <c r="S5" s="193">
        <v>8</v>
      </c>
      <c r="T5" s="11">
        <v>2</v>
      </c>
      <c r="U5" s="11">
        <v>0</v>
      </c>
      <c r="V5" s="188">
        <v>3</v>
      </c>
      <c r="W5" s="188">
        <v>-6</v>
      </c>
      <c r="X5" s="181">
        <v>6</v>
      </c>
      <c r="Y5" s="190">
        <v>3</v>
      </c>
    </row>
    <row r="6" spans="1:25" ht="37.5" customHeight="1" x14ac:dyDescent="0.4">
      <c r="B6" s="473" t="s">
        <v>488</v>
      </c>
      <c r="C6" s="474"/>
      <c r="D6" s="474"/>
      <c r="E6" s="474"/>
      <c r="F6" s="475"/>
      <c r="G6" s="13">
        <v>0</v>
      </c>
      <c r="H6" s="14">
        <v>10</v>
      </c>
      <c r="I6" s="15">
        <f>IF(G6&gt;H6,3,IF(G6=H6,1,0))</f>
        <v>0</v>
      </c>
      <c r="J6" s="13">
        <v>1</v>
      </c>
      <c r="K6" s="14">
        <v>0</v>
      </c>
      <c r="L6" s="16"/>
      <c r="M6" s="17"/>
      <c r="N6" s="192">
        <v>2</v>
      </c>
      <c r="O6" s="193">
        <v>9</v>
      </c>
      <c r="P6" s="192">
        <v>10</v>
      </c>
      <c r="Q6" s="193">
        <v>1</v>
      </c>
      <c r="R6" s="192">
        <v>0</v>
      </c>
      <c r="S6" s="193">
        <v>6</v>
      </c>
      <c r="T6" s="11">
        <v>2</v>
      </c>
      <c r="U6" s="11">
        <v>0</v>
      </c>
      <c r="V6" s="188">
        <v>3</v>
      </c>
      <c r="W6" s="188">
        <v>-13</v>
      </c>
      <c r="X6" s="181">
        <v>6</v>
      </c>
      <c r="Y6" s="190">
        <v>4</v>
      </c>
    </row>
    <row r="7" spans="1:25" ht="37.5" customHeight="1" x14ac:dyDescent="0.4">
      <c r="B7" s="460" t="s">
        <v>539</v>
      </c>
      <c r="C7" s="434"/>
      <c r="D7" s="434"/>
      <c r="E7" s="434"/>
      <c r="F7" s="435"/>
      <c r="G7" s="13">
        <v>1</v>
      </c>
      <c r="H7" s="14">
        <v>2</v>
      </c>
      <c r="I7" s="15">
        <f>IF(G7&gt;H7,3,IF(G7=H7,1,0))</f>
        <v>0</v>
      </c>
      <c r="J7" s="13">
        <v>1</v>
      </c>
      <c r="K7" s="14">
        <v>4</v>
      </c>
      <c r="L7" s="13">
        <v>9</v>
      </c>
      <c r="M7" s="14">
        <v>2</v>
      </c>
      <c r="N7" s="16"/>
      <c r="O7" s="17"/>
      <c r="P7" s="192">
        <v>9</v>
      </c>
      <c r="Q7" s="193">
        <v>1</v>
      </c>
      <c r="R7" s="198">
        <v>2</v>
      </c>
      <c r="S7" s="197">
        <v>10</v>
      </c>
      <c r="T7" s="11">
        <v>2</v>
      </c>
      <c r="U7" s="11">
        <v>0</v>
      </c>
      <c r="V7" s="188">
        <v>3</v>
      </c>
      <c r="W7" s="188">
        <v>3</v>
      </c>
      <c r="X7" s="181">
        <v>6</v>
      </c>
      <c r="Y7" s="190">
        <v>2</v>
      </c>
    </row>
    <row r="8" spans="1:25" hidden="1" x14ac:dyDescent="0.4">
      <c r="G8" s="22">
        <f>COUNTIF(I4:I7,3)</f>
        <v>0</v>
      </c>
      <c r="H8" s="22">
        <f>COUNTIF(I4:I7,1)</f>
        <v>0</v>
      </c>
      <c r="I8" s="22">
        <f>COUNTIF(I4:I7,0)</f>
        <v>3</v>
      </c>
      <c r="J8" s="22" t="e">
        <f>COUNTIF(#REF!,3)</f>
        <v>#REF!</v>
      </c>
      <c r="K8" s="22" t="e">
        <f>COUNTIF(#REF!,1)</f>
        <v>#REF!</v>
      </c>
      <c r="L8" s="22" t="e">
        <f>COUNTIF(#REF!,3)</f>
        <v>#REF!</v>
      </c>
      <c r="M8" s="22" t="e">
        <f>COUNTIF(#REF!,1)</f>
        <v>#REF!</v>
      </c>
      <c r="N8" s="22" t="e">
        <f>COUNTIF(#REF!,3)</f>
        <v>#REF!</v>
      </c>
      <c r="O8" s="22" t="e">
        <f>COUNTIF(#REF!,1)</f>
        <v>#REF!</v>
      </c>
      <c r="P8" s="22" t="e">
        <f>COUNTIF(#REF!,3)</f>
        <v>#REF!</v>
      </c>
      <c r="Q8" s="22" t="e">
        <f>COUNTIF(#REF!,1)</f>
        <v>#REF!</v>
      </c>
      <c r="R8" s="199" t="e">
        <f>COUNTIF(#REF!,3)</f>
        <v>#REF!</v>
      </c>
      <c r="S8" s="191" t="e">
        <f>COUNTIF(#REF!,1)</f>
        <v>#REF!</v>
      </c>
      <c r="T8" s="1"/>
      <c r="U8" s="1"/>
      <c r="V8" s="1"/>
      <c r="W8" s="1"/>
      <c r="Y8" s="190"/>
    </row>
    <row r="9" spans="1:25" ht="37.5" customHeight="1" x14ac:dyDescent="0.4">
      <c r="B9" s="473" t="s">
        <v>389</v>
      </c>
      <c r="C9" s="474"/>
      <c r="D9" s="474"/>
      <c r="E9" s="474"/>
      <c r="F9" s="475"/>
      <c r="G9" s="181">
        <v>0</v>
      </c>
      <c r="H9" s="182">
        <v>16</v>
      </c>
      <c r="I9" s="183">
        <f>IF(G9&gt;H9,3,IF(G9=H9,1,0))</f>
        <v>0</v>
      </c>
      <c r="J9" s="181">
        <v>0</v>
      </c>
      <c r="K9" s="182">
        <v>5</v>
      </c>
      <c r="L9" s="192">
        <v>1</v>
      </c>
      <c r="M9" s="193">
        <v>10</v>
      </c>
      <c r="N9" s="192">
        <v>1</v>
      </c>
      <c r="O9" s="193">
        <v>9</v>
      </c>
      <c r="P9" s="16"/>
      <c r="Q9" s="17"/>
      <c r="R9" s="192">
        <v>0</v>
      </c>
      <c r="S9" s="193">
        <v>9</v>
      </c>
      <c r="T9" s="185">
        <v>0</v>
      </c>
      <c r="U9" s="185">
        <v>0</v>
      </c>
      <c r="V9" s="188">
        <v>5</v>
      </c>
      <c r="W9" s="188">
        <v>-47</v>
      </c>
      <c r="X9" s="181">
        <v>0</v>
      </c>
      <c r="Y9" s="190">
        <v>5</v>
      </c>
    </row>
    <row r="10" spans="1:25" ht="37.5" customHeight="1" x14ac:dyDescent="0.4">
      <c r="B10" s="473" t="s">
        <v>491</v>
      </c>
      <c r="C10" s="474"/>
      <c r="D10" s="474"/>
      <c r="E10" s="474"/>
      <c r="F10" s="475"/>
      <c r="G10" s="181">
        <v>5</v>
      </c>
      <c r="H10" s="182">
        <v>5</v>
      </c>
      <c r="I10" s="183">
        <f>IF(G10&gt;H10,3,IF(G10=H10,1,0))</f>
        <v>1</v>
      </c>
      <c r="J10" s="181">
        <v>8</v>
      </c>
      <c r="K10" s="182">
        <v>1</v>
      </c>
      <c r="L10" s="181">
        <v>6</v>
      </c>
      <c r="M10" s="182">
        <v>0</v>
      </c>
      <c r="N10" s="192">
        <v>10</v>
      </c>
      <c r="O10" s="193">
        <v>2</v>
      </c>
      <c r="P10" s="181">
        <v>9</v>
      </c>
      <c r="Q10" s="182">
        <v>0</v>
      </c>
      <c r="R10" s="200"/>
      <c r="S10" s="196"/>
      <c r="T10" s="185">
        <v>4</v>
      </c>
      <c r="U10" s="185">
        <v>1</v>
      </c>
      <c r="V10" s="188">
        <v>0</v>
      </c>
      <c r="W10" s="188">
        <v>30</v>
      </c>
      <c r="X10" s="181">
        <v>13</v>
      </c>
      <c r="Y10" s="190">
        <v>6</v>
      </c>
    </row>
    <row r="11" spans="1:25" x14ac:dyDescent="0.4">
      <c r="G11" s="191"/>
      <c r="H11" s="191"/>
      <c r="I11" s="191"/>
      <c r="J11" s="191"/>
      <c r="K11" s="191"/>
      <c r="L11" s="191"/>
      <c r="M11" s="191" t="s">
        <v>508</v>
      </c>
      <c r="N11" s="191"/>
      <c r="O11" s="191"/>
    </row>
    <row r="12" spans="1:25" hidden="1" x14ac:dyDescent="0.4">
      <c r="G12" s="22" t="e">
        <f>COUNTIF(#REF!,3)</f>
        <v>#REF!</v>
      </c>
      <c r="H12" s="22" t="e">
        <f>COUNTIF(#REF!,1)</f>
        <v>#REF!</v>
      </c>
      <c r="I12" s="22" t="e">
        <f>COUNTIF(#REF!,0)</f>
        <v>#REF!</v>
      </c>
      <c r="J12" s="22" t="e">
        <f>COUNTIF(#REF!,3)</f>
        <v>#REF!</v>
      </c>
      <c r="K12" s="22" t="e">
        <f>COUNTIF(#REF!,1)</f>
        <v>#REF!</v>
      </c>
      <c r="L12" s="22" t="e">
        <f>COUNTIF(#REF!,3)</f>
        <v>#REF!</v>
      </c>
      <c r="M12" s="22" t="e">
        <f>COUNTIF(#REF!,1)</f>
        <v>#REF!</v>
      </c>
      <c r="N12" s="22" t="e">
        <f>COUNTIF(#REF!,3)</f>
        <v>#REF!</v>
      </c>
      <c r="O12" s="22" t="e">
        <f>COUNTIF(#REF!,1)</f>
        <v>#REF!</v>
      </c>
    </row>
    <row r="14" spans="1:25" x14ac:dyDescent="0.4">
      <c r="B14" s="464"/>
      <c r="C14" s="465"/>
      <c r="D14" s="465"/>
      <c r="E14" s="465"/>
      <c r="F14" s="465"/>
      <c r="G14" s="466" t="s">
        <v>33</v>
      </c>
      <c r="H14" s="466"/>
      <c r="I14" s="466"/>
      <c r="J14" s="466"/>
      <c r="K14" s="466"/>
      <c r="L14" s="466" t="s">
        <v>269</v>
      </c>
      <c r="M14" s="466"/>
      <c r="N14" s="466"/>
      <c r="O14" s="466"/>
      <c r="P14" s="201"/>
      <c r="Q14" s="201"/>
      <c r="R14" s="201"/>
      <c r="S14" s="201"/>
      <c r="T14" s="201"/>
      <c r="U14" s="201"/>
      <c r="V14" s="201"/>
      <c r="W14" s="201"/>
    </row>
    <row r="15" spans="1:25" x14ac:dyDescent="0.4">
      <c r="B15" s="453">
        <v>0.35416666666666669</v>
      </c>
      <c r="C15" s="454"/>
      <c r="D15" s="454"/>
      <c r="E15" s="454"/>
      <c r="F15" s="454"/>
      <c r="G15" s="645" t="s">
        <v>389</v>
      </c>
      <c r="H15" s="646"/>
      <c r="I15" s="208"/>
      <c r="J15" s="647" t="s">
        <v>347</v>
      </c>
      <c r="K15" s="647"/>
      <c r="L15" s="648" t="s">
        <v>496</v>
      </c>
      <c r="M15" s="648"/>
      <c r="N15" s="647" t="s">
        <v>493</v>
      </c>
      <c r="O15" s="647"/>
      <c r="P15" s="202"/>
      <c r="Q15" s="202"/>
      <c r="R15" s="213"/>
      <c r="S15" s="213"/>
      <c r="T15" s="211"/>
      <c r="U15" s="211"/>
      <c r="V15" s="211"/>
      <c r="W15" s="211"/>
    </row>
    <row r="16" spans="1:25" x14ac:dyDescent="0.4">
      <c r="B16" s="451" t="s">
        <v>32</v>
      </c>
      <c r="C16" s="452"/>
      <c r="D16" s="452"/>
      <c r="E16" s="452"/>
      <c r="F16" s="452"/>
      <c r="G16" s="642" t="s">
        <v>494</v>
      </c>
      <c r="H16" s="643"/>
      <c r="I16" s="643"/>
      <c r="J16" s="643"/>
      <c r="K16" s="644"/>
      <c r="L16" s="642" t="s">
        <v>490</v>
      </c>
      <c r="M16" s="643"/>
      <c r="N16" s="643"/>
      <c r="O16" s="644"/>
      <c r="P16" s="213"/>
      <c r="Q16" s="213"/>
      <c r="R16" s="213"/>
      <c r="S16" s="213"/>
      <c r="T16" s="211"/>
      <c r="U16" s="211"/>
      <c r="V16" s="211"/>
      <c r="W16" s="211"/>
    </row>
    <row r="17" spans="2:23" x14ac:dyDescent="0.4">
      <c r="B17" s="453">
        <v>0.37152777777777773</v>
      </c>
      <c r="C17" s="454"/>
      <c r="D17" s="454"/>
      <c r="E17" s="454"/>
      <c r="F17" s="454"/>
      <c r="G17" s="645" t="s">
        <v>389</v>
      </c>
      <c r="H17" s="646"/>
      <c r="I17" s="206"/>
      <c r="J17" s="648" t="s">
        <v>495</v>
      </c>
      <c r="K17" s="648"/>
      <c r="L17" s="645" t="s">
        <v>490</v>
      </c>
      <c r="M17" s="646"/>
      <c r="N17" s="648" t="s">
        <v>496</v>
      </c>
      <c r="O17" s="648"/>
      <c r="P17" s="213"/>
      <c r="Q17" s="213"/>
      <c r="R17" s="213"/>
      <c r="S17" s="213"/>
      <c r="T17" s="211"/>
      <c r="U17" s="211"/>
      <c r="V17" s="211"/>
      <c r="W17" s="211"/>
    </row>
    <row r="18" spans="2:23" x14ac:dyDescent="0.4">
      <c r="B18" s="451" t="s">
        <v>32</v>
      </c>
      <c r="C18" s="452"/>
      <c r="D18" s="452"/>
      <c r="E18" s="452"/>
      <c r="F18" s="452"/>
      <c r="G18" s="642" t="s">
        <v>492</v>
      </c>
      <c r="H18" s="643"/>
      <c r="I18" s="643"/>
      <c r="J18" s="643"/>
      <c r="K18" s="644"/>
      <c r="L18" s="642" t="s">
        <v>346</v>
      </c>
      <c r="M18" s="643"/>
      <c r="N18" s="643"/>
      <c r="O18" s="644"/>
      <c r="P18" s="213"/>
      <c r="Q18" s="213"/>
      <c r="R18" s="213"/>
      <c r="S18" s="213"/>
      <c r="T18" s="211"/>
      <c r="U18" s="211"/>
      <c r="V18" s="211"/>
      <c r="W18" s="211"/>
    </row>
    <row r="19" spans="2:23" x14ac:dyDescent="0.4">
      <c r="B19" s="453">
        <v>0.3888888888888889</v>
      </c>
      <c r="C19" s="454"/>
      <c r="D19" s="454"/>
      <c r="E19" s="454"/>
      <c r="F19" s="454"/>
      <c r="G19" s="648" t="s">
        <v>495</v>
      </c>
      <c r="H19" s="648"/>
      <c r="I19" s="206"/>
      <c r="J19" s="645" t="s">
        <v>490</v>
      </c>
      <c r="K19" s="646"/>
      <c r="L19" s="647" t="s">
        <v>347</v>
      </c>
      <c r="M19" s="647"/>
      <c r="N19" s="647" t="s">
        <v>493</v>
      </c>
      <c r="O19" s="647"/>
      <c r="P19" s="213"/>
      <c r="Q19" s="213"/>
      <c r="R19" s="213"/>
      <c r="S19" s="213"/>
      <c r="T19" s="211"/>
      <c r="U19" s="211"/>
      <c r="V19" s="211"/>
      <c r="W19" s="211"/>
    </row>
    <row r="20" spans="2:23" x14ac:dyDescent="0.4">
      <c r="B20" s="451" t="s">
        <v>32</v>
      </c>
      <c r="C20" s="452"/>
      <c r="D20" s="452"/>
      <c r="E20" s="452"/>
      <c r="F20" s="452"/>
      <c r="G20" s="642" t="s">
        <v>489</v>
      </c>
      <c r="H20" s="643"/>
      <c r="I20" s="643"/>
      <c r="J20" s="643"/>
      <c r="K20" s="644"/>
      <c r="L20" s="642" t="s">
        <v>391</v>
      </c>
      <c r="M20" s="643"/>
      <c r="N20" s="643"/>
      <c r="O20" s="644"/>
      <c r="P20" s="213"/>
      <c r="Q20" s="213"/>
      <c r="R20" s="213"/>
      <c r="S20" s="202"/>
      <c r="T20" s="211"/>
      <c r="U20" s="211"/>
      <c r="V20" s="211"/>
      <c r="W20" s="211"/>
    </row>
    <row r="21" spans="2:23" x14ac:dyDescent="0.4">
      <c r="B21" s="453">
        <v>0.40625</v>
      </c>
      <c r="C21" s="454"/>
      <c r="D21" s="454"/>
      <c r="E21" s="454"/>
      <c r="F21" s="454"/>
      <c r="G21" s="645" t="s">
        <v>389</v>
      </c>
      <c r="H21" s="646"/>
      <c r="I21" s="206"/>
      <c r="J21" s="647" t="s">
        <v>493</v>
      </c>
      <c r="K21" s="647"/>
      <c r="L21" s="648" t="s">
        <v>496</v>
      </c>
      <c r="M21" s="648"/>
      <c r="N21" s="647" t="s">
        <v>347</v>
      </c>
      <c r="O21" s="647"/>
      <c r="P21" s="213"/>
      <c r="Q21" s="213"/>
      <c r="R21" s="213"/>
      <c r="S21" s="202"/>
      <c r="T21" s="211"/>
      <c r="U21" s="211"/>
      <c r="V21" s="211"/>
      <c r="W21" s="211"/>
    </row>
    <row r="22" spans="2:23" x14ac:dyDescent="0.4">
      <c r="B22" s="451" t="s">
        <v>32</v>
      </c>
      <c r="C22" s="452"/>
      <c r="D22" s="452"/>
      <c r="E22" s="452"/>
      <c r="F22" s="452"/>
      <c r="G22" s="642" t="s">
        <v>494</v>
      </c>
      <c r="H22" s="643"/>
      <c r="I22" s="643"/>
      <c r="J22" s="643"/>
      <c r="K22" s="644"/>
      <c r="L22" s="642" t="s">
        <v>490</v>
      </c>
      <c r="M22" s="643"/>
      <c r="N22" s="643"/>
      <c r="O22" s="644"/>
      <c r="P22" s="213"/>
      <c r="Q22" s="213"/>
      <c r="R22" s="213"/>
      <c r="S22" s="202"/>
      <c r="T22" s="211"/>
      <c r="U22" s="211"/>
      <c r="V22" s="211"/>
      <c r="W22" s="211"/>
    </row>
    <row r="23" spans="2:23" x14ac:dyDescent="0.4">
      <c r="B23" s="453">
        <v>0.4236111111111111</v>
      </c>
      <c r="C23" s="454"/>
      <c r="D23" s="454"/>
      <c r="E23" s="454"/>
      <c r="F23" s="454"/>
      <c r="G23" s="645" t="s">
        <v>389</v>
      </c>
      <c r="H23" s="646"/>
      <c r="I23" s="206"/>
      <c r="J23" s="645" t="s">
        <v>490</v>
      </c>
      <c r="K23" s="646"/>
      <c r="L23" s="648" t="s">
        <v>495</v>
      </c>
      <c r="M23" s="648"/>
      <c r="N23" s="648" t="s">
        <v>496</v>
      </c>
      <c r="O23" s="648"/>
      <c r="P23" s="213"/>
      <c r="Q23" s="213"/>
      <c r="R23" s="213"/>
      <c r="S23" s="202"/>
      <c r="T23" s="211"/>
      <c r="U23" s="211"/>
      <c r="V23" s="211"/>
      <c r="W23" s="211"/>
    </row>
    <row r="24" spans="2:23" x14ac:dyDescent="0.4">
      <c r="B24" s="451" t="s">
        <v>32</v>
      </c>
      <c r="C24" s="452"/>
      <c r="D24" s="452"/>
      <c r="E24" s="452"/>
      <c r="F24" s="452"/>
      <c r="G24" s="642" t="s">
        <v>492</v>
      </c>
      <c r="H24" s="643"/>
      <c r="I24" s="643"/>
      <c r="J24" s="643"/>
      <c r="K24" s="644"/>
      <c r="L24" s="642" t="s">
        <v>346</v>
      </c>
      <c r="M24" s="643"/>
      <c r="N24" s="643"/>
      <c r="O24" s="644"/>
      <c r="P24" s="213"/>
      <c r="Q24" s="213"/>
      <c r="R24" s="213"/>
      <c r="S24" s="202"/>
      <c r="T24" s="212"/>
      <c r="U24" s="212"/>
      <c r="V24" s="212"/>
      <c r="W24" s="212"/>
    </row>
    <row r="25" spans="2:23" x14ac:dyDescent="0.4">
      <c r="B25" s="453">
        <v>0.44097222222222227</v>
      </c>
      <c r="C25" s="454"/>
      <c r="D25" s="454"/>
      <c r="E25" s="454"/>
      <c r="F25" s="454"/>
      <c r="G25" s="645" t="s">
        <v>490</v>
      </c>
      <c r="H25" s="646"/>
      <c r="I25" s="205"/>
      <c r="J25" s="647" t="s">
        <v>347</v>
      </c>
      <c r="K25" s="647"/>
      <c r="L25" s="648" t="s">
        <v>495</v>
      </c>
      <c r="M25" s="648"/>
      <c r="N25" s="647" t="s">
        <v>493</v>
      </c>
      <c r="O25" s="647"/>
      <c r="P25" s="213"/>
      <c r="Q25" s="213"/>
      <c r="R25" s="213"/>
      <c r="S25" s="202"/>
      <c r="T25" s="212"/>
      <c r="U25" s="212"/>
      <c r="V25" s="212"/>
      <c r="W25" s="212"/>
    </row>
    <row r="26" spans="2:23" x14ac:dyDescent="0.4">
      <c r="B26" s="451" t="s">
        <v>32</v>
      </c>
      <c r="C26" s="452"/>
      <c r="D26" s="452"/>
      <c r="E26" s="452"/>
      <c r="F26" s="452"/>
      <c r="G26" s="642" t="s">
        <v>489</v>
      </c>
      <c r="H26" s="643"/>
      <c r="I26" s="643"/>
      <c r="J26" s="643"/>
      <c r="K26" s="644"/>
      <c r="L26" s="642" t="s">
        <v>490</v>
      </c>
      <c r="M26" s="643"/>
      <c r="N26" s="643"/>
      <c r="O26" s="644"/>
      <c r="P26" s="213"/>
      <c r="Q26" s="213"/>
      <c r="R26" s="213"/>
      <c r="S26" s="202"/>
      <c r="T26" s="211"/>
      <c r="U26" s="211"/>
      <c r="V26" s="211"/>
      <c r="W26" s="211"/>
    </row>
    <row r="27" spans="2:23" ht="19.5" x14ac:dyDescent="0.4">
      <c r="B27" s="472">
        <v>0.46527777777777779</v>
      </c>
      <c r="C27" s="472"/>
      <c r="D27" s="472"/>
      <c r="E27" s="472"/>
      <c r="F27" s="472"/>
      <c r="G27" s="648" t="s">
        <v>496</v>
      </c>
      <c r="H27" s="648"/>
      <c r="I27" s="209"/>
      <c r="J27" s="645" t="s">
        <v>389</v>
      </c>
      <c r="K27" s="646"/>
      <c r="L27" s="648"/>
      <c r="M27" s="648"/>
      <c r="N27" s="648"/>
      <c r="O27" s="648"/>
      <c r="P27" s="214"/>
      <c r="Q27" s="214"/>
      <c r="R27" s="214"/>
      <c r="S27" s="203"/>
      <c r="T27" s="212"/>
      <c r="U27" s="212"/>
      <c r="V27" s="212"/>
      <c r="W27" s="212"/>
    </row>
    <row r="28" spans="2:23" x14ac:dyDescent="0.4">
      <c r="B28" s="451" t="s">
        <v>32</v>
      </c>
      <c r="C28" s="452"/>
      <c r="D28" s="452"/>
      <c r="E28" s="452"/>
      <c r="F28" s="452"/>
      <c r="G28" s="642" t="s">
        <v>492</v>
      </c>
      <c r="H28" s="643"/>
      <c r="I28" s="643"/>
      <c r="J28" s="643"/>
      <c r="K28" s="644"/>
      <c r="L28" s="642"/>
      <c r="M28" s="643"/>
      <c r="N28" s="643"/>
      <c r="O28" s="644"/>
      <c r="P28" s="215"/>
      <c r="Q28" s="215"/>
      <c r="R28" s="215"/>
      <c r="S28" s="201"/>
      <c r="T28" s="212"/>
      <c r="U28" s="212"/>
      <c r="V28" s="212"/>
      <c r="W28" s="212"/>
    </row>
    <row r="29" spans="2:23" x14ac:dyDescent="0.4">
      <c r="B29" s="472">
        <v>0.4826388888888889</v>
      </c>
      <c r="C29" s="472"/>
      <c r="D29" s="472"/>
      <c r="E29" s="472"/>
      <c r="F29" s="472"/>
      <c r="G29" s="647" t="s">
        <v>347</v>
      </c>
      <c r="H29" s="647"/>
      <c r="I29" s="207"/>
      <c r="J29" s="648" t="s">
        <v>495</v>
      </c>
      <c r="K29" s="648"/>
      <c r="L29" s="645" t="s">
        <v>490</v>
      </c>
      <c r="M29" s="646"/>
      <c r="N29" s="647" t="s">
        <v>493</v>
      </c>
      <c r="O29" s="647"/>
      <c r="P29" s="213"/>
      <c r="Q29" s="213"/>
      <c r="R29" s="213"/>
      <c r="S29" s="202"/>
      <c r="T29" s="212"/>
      <c r="U29" s="212"/>
      <c r="V29" s="212"/>
      <c r="W29" s="212"/>
    </row>
    <row r="30" spans="2:23" x14ac:dyDescent="0.4">
      <c r="B30" s="451" t="s">
        <v>32</v>
      </c>
      <c r="C30" s="452"/>
      <c r="D30" s="452"/>
      <c r="E30" s="452"/>
      <c r="F30" s="452"/>
      <c r="G30" s="649" t="s">
        <v>391</v>
      </c>
      <c r="H30" s="650"/>
      <c r="I30" s="650"/>
      <c r="J30" s="650"/>
      <c r="K30" s="651"/>
      <c r="L30" s="642" t="s">
        <v>489</v>
      </c>
      <c r="M30" s="643"/>
      <c r="N30" s="643"/>
      <c r="O30" s="644"/>
      <c r="P30" s="201"/>
      <c r="Q30" s="201"/>
      <c r="R30" s="201"/>
      <c r="S30" s="204"/>
      <c r="T30" s="210"/>
      <c r="U30" s="210"/>
      <c r="V30" s="210"/>
      <c r="W30" s="210"/>
    </row>
    <row r="31" spans="2:23" x14ac:dyDescent="0.4">
      <c r="B31" s="36"/>
      <c r="C31" s="36"/>
      <c r="D31" s="36"/>
      <c r="E31" s="36"/>
      <c r="F31" s="36"/>
      <c r="G31" s="37"/>
      <c r="H31" s="37"/>
      <c r="I31" s="37"/>
      <c r="J31" s="37"/>
      <c r="K31" s="37"/>
      <c r="L31" s="23"/>
      <c r="M31" s="23"/>
      <c r="N31" s="23"/>
      <c r="O31" s="23"/>
      <c r="P31" s="38"/>
      <c r="Q31" s="38"/>
      <c r="R31" s="38"/>
      <c r="S31" s="23"/>
      <c r="T31" s="197"/>
      <c r="U31" s="197"/>
      <c r="V31" s="197"/>
      <c r="W31" s="197"/>
    </row>
  </sheetData>
  <mergeCells count="81">
    <mergeCell ref="B30:F30"/>
    <mergeCell ref="G30:K30"/>
    <mergeCell ref="L30:O30"/>
    <mergeCell ref="B29:F29"/>
    <mergeCell ref="G29:H29"/>
    <mergeCell ref="J29:K29"/>
    <mergeCell ref="L29:M29"/>
    <mergeCell ref="N29:O29"/>
    <mergeCell ref="B28:F28"/>
    <mergeCell ref="G28:K28"/>
    <mergeCell ref="L28:O28"/>
    <mergeCell ref="B27:F27"/>
    <mergeCell ref="G27:H27"/>
    <mergeCell ref="J27:K27"/>
    <mergeCell ref="L27:M27"/>
    <mergeCell ref="N27:O27"/>
    <mergeCell ref="B26:F26"/>
    <mergeCell ref="G26:K26"/>
    <mergeCell ref="L26:O26"/>
    <mergeCell ref="B25:F25"/>
    <mergeCell ref="G25:H25"/>
    <mergeCell ref="J25:K25"/>
    <mergeCell ref="L25:M25"/>
    <mergeCell ref="N25:O25"/>
    <mergeCell ref="B24:F24"/>
    <mergeCell ref="G24:K24"/>
    <mergeCell ref="L24:O24"/>
    <mergeCell ref="B23:F23"/>
    <mergeCell ref="G23:H23"/>
    <mergeCell ref="J23:K23"/>
    <mergeCell ref="L23:M23"/>
    <mergeCell ref="N23:O23"/>
    <mergeCell ref="B22:F22"/>
    <mergeCell ref="G22:K22"/>
    <mergeCell ref="L22:O22"/>
    <mergeCell ref="B21:F21"/>
    <mergeCell ref="G21:H21"/>
    <mergeCell ref="J21:K21"/>
    <mergeCell ref="L21:M21"/>
    <mergeCell ref="N21:O21"/>
    <mergeCell ref="B20:F20"/>
    <mergeCell ref="G20:K20"/>
    <mergeCell ref="L20:O20"/>
    <mergeCell ref="B19:F19"/>
    <mergeCell ref="G19:H19"/>
    <mergeCell ref="J19:K19"/>
    <mergeCell ref="L19:M19"/>
    <mergeCell ref="N19:O19"/>
    <mergeCell ref="B18:F18"/>
    <mergeCell ref="G18:K18"/>
    <mergeCell ref="L18:O18"/>
    <mergeCell ref="B17:F17"/>
    <mergeCell ref="G17:H17"/>
    <mergeCell ref="J17:K17"/>
    <mergeCell ref="L17:M17"/>
    <mergeCell ref="N17:O17"/>
    <mergeCell ref="B16:F16"/>
    <mergeCell ref="G16:K16"/>
    <mergeCell ref="L16:O16"/>
    <mergeCell ref="B15:F15"/>
    <mergeCell ref="G15:H15"/>
    <mergeCell ref="J15:K15"/>
    <mergeCell ref="L15:M15"/>
    <mergeCell ref="N15:O15"/>
    <mergeCell ref="B14:F14"/>
    <mergeCell ref="G14:K14"/>
    <mergeCell ref="L14:O14"/>
    <mergeCell ref="B9:F9"/>
    <mergeCell ref="B10:F10"/>
    <mergeCell ref="B4:F4"/>
    <mergeCell ref="B5:F5"/>
    <mergeCell ref="B6:F6"/>
    <mergeCell ref="B7:F7"/>
    <mergeCell ref="B3:F3"/>
    <mergeCell ref="R3:S3"/>
    <mergeCell ref="A1:Y1"/>
    <mergeCell ref="G3:I3"/>
    <mergeCell ref="J3:K3"/>
    <mergeCell ref="L3:M3"/>
    <mergeCell ref="N3:O3"/>
    <mergeCell ref="P3:Q3"/>
  </mergeCells>
  <phoneticPr fontId="2"/>
  <pageMargins left="0" right="0" top="0" bottom="0" header="0.31496062992125984" footer="0.31496062992125984"/>
  <pageSetup paperSize="8" scale="130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3B33B-D0BF-4428-A619-B64342DC2A66}">
  <dimension ref="A1:AH53"/>
  <sheetViews>
    <sheetView topLeftCell="A14" workbookViewId="0">
      <selection activeCell="C33" sqref="C33:G34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0" ht="31.5" customHeight="1" x14ac:dyDescent="0.4">
      <c r="A1" s="458" t="s">
        <v>374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0" x14ac:dyDescent="0.4">
      <c r="B2" t="s">
        <v>0</v>
      </c>
      <c r="H2" t="s">
        <v>1</v>
      </c>
    </row>
    <row r="3" spans="1:30" x14ac:dyDescent="0.4">
      <c r="C3" s="489">
        <v>1</v>
      </c>
      <c r="D3" s="490"/>
      <c r="E3" s="490"/>
      <c r="F3" s="490"/>
      <c r="G3" s="491"/>
      <c r="H3" s="492" t="str">
        <f>C4</f>
        <v>FC高津A</v>
      </c>
      <c r="I3" s="492"/>
      <c r="J3" s="492"/>
      <c r="K3" s="492" t="str">
        <f>C5</f>
        <v>ルキナス印西A</v>
      </c>
      <c r="L3" s="492"/>
      <c r="M3" s="492"/>
      <c r="N3" s="492" t="str">
        <f>C6</f>
        <v>CAVAREIRO</v>
      </c>
      <c r="O3" s="492"/>
      <c r="P3" s="492"/>
      <c r="Q3" s="492" t="str">
        <f>C7</f>
        <v>AFU-B</v>
      </c>
      <c r="R3" s="492"/>
      <c r="S3" s="492"/>
      <c r="T3" s="2" t="s">
        <v>2</v>
      </c>
      <c r="U3" s="2" t="s">
        <v>3</v>
      </c>
      <c r="V3" s="2" t="s">
        <v>4</v>
      </c>
      <c r="W3" s="303" t="s">
        <v>5</v>
      </c>
      <c r="X3" s="303" t="s">
        <v>6</v>
      </c>
      <c r="Y3" s="303" t="s">
        <v>7</v>
      </c>
      <c r="Z3" s="303" t="s">
        <v>8</v>
      </c>
      <c r="AA3" s="2" t="s">
        <v>9</v>
      </c>
      <c r="AB3" s="2" t="s">
        <v>10</v>
      </c>
      <c r="AC3" s="2" t="s">
        <v>11</v>
      </c>
      <c r="AD3" s="303" t="s">
        <v>12</v>
      </c>
    </row>
    <row r="4" spans="1:30" ht="37.5" customHeight="1" x14ac:dyDescent="0.4">
      <c r="C4" s="473" t="s">
        <v>301</v>
      </c>
      <c r="D4" s="474"/>
      <c r="E4" s="474"/>
      <c r="F4" s="474"/>
      <c r="G4" s="475"/>
      <c r="H4" s="4"/>
      <c r="I4" s="5"/>
      <c r="J4" s="6"/>
      <c r="K4" s="7">
        <f>I5</f>
        <v>0</v>
      </c>
      <c r="L4" s="8">
        <f>H5</f>
        <v>11</v>
      </c>
      <c r="M4" s="9">
        <f>IF(K4&gt;L4,3,IF(K4=L4,1,0))</f>
        <v>0</v>
      </c>
      <c r="N4" s="7">
        <f>I6</f>
        <v>1</v>
      </c>
      <c r="O4" s="8">
        <f>H6</f>
        <v>6</v>
      </c>
      <c r="P4" s="9">
        <f>IF(N4&gt;O4,3,IF(N4=O4,1,0))</f>
        <v>0</v>
      </c>
      <c r="Q4" s="7">
        <f>I7</f>
        <v>2</v>
      </c>
      <c r="R4" s="8">
        <f>H7</f>
        <v>3</v>
      </c>
      <c r="S4" s="302">
        <f>IF(Q4&gt;R4,3,IF(Q4=R4,1,0))</f>
        <v>0</v>
      </c>
      <c r="T4" s="306">
        <f>J8</f>
        <v>0</v>
      </c>
      <c r="U4" s="306">
        <f>I8</f>
        <v>0</v>
      </c>
      <c r="V4" s="306">
        <f>H8</f>
        <v>3</v>
      </c>
      <c r="W4" s="304">
        <f t="shared" ref="W4:X7" si="0">H4+K4+N4+Q4</f>
        <v>3</v>
      </c>
      <c r="X4" s="304">
        <f t="shared" si="0"/>
        <v>20</v>
      </c>
      <c r="Y4" s="304">
        <f>W4-X4</f>
        <v>-17</v>
      </c>
      <c r="Z4" s="304">
        <f>J4+M4+P4+S4</f>
        <v>0</v>
      </c>
      <c r="AA4" s="304">
        <f>Y4/100</f>
        <v>-0.17</v>
      </c>
      <c r="AB4" s="304">
        <f>W4/10000</f>
        <v>2.9999999999999997E-4</v>
      </c>
      <c r="AC4" s="304">
        <f>Z4+AA4+AB4</f>
        <v>-0.16970000000000002</v>
      </c>
      <c r="AD4" s="304">
        <f>RANK(AC4,AC4:AC7)</f>
        <v>4</v>
      </c>
    </row>
    <row r="5" spans="1:30" ht="37.5" customHeight="1" x14ac:dyDescent="0.4">
      <c r="C5" s="473" t="s">
        <v>437</v>
      </c>
      <c r="D5" s="474"/>
      <c r="E5" s="474"/>
      <c r="F5" s="474"/>
      <c r="G5" s="475"/>
      <c r="H5" s="299">
        <v>11</v>
      </c>
      <c r="I5" s="300">
        <v>0</v>
      </c>
      <c r="J5" s="301">
        <f>IF(H5&gt;I5,3,IF(H5=I5,1,0))</f>
        <v>3</v>
      </c>
      <c r="K5" s="16"/>
      <c r="L5" s="17"/>
      <c r="M5" s="18"/>
      <c r="N5" s="19">
        <f>L6</f>
        <v>3</v>
      </c>
      <c r="O5" s="20">
        <f>K6</f>
        <v>3</v>
      </c>
      <c r="P5" s="21">
        <f>IF(N5&gt;O5,3,IF(N5=O5,1,0))</f>
        <v>1</v>
      </c>
      <c r="Q5" s="19">
        <f>L7</f>
        <v>3</v>
      </c>
      <c r="R5" s="20">
        <f>K7</f>
        <v>1</v>
      </c>
      <c r="S5" s="301">
        <f>IF(Q5&gt;R5,3,IF(Q5=R5,1,0))</f>
        <v>3</v>
      </c>
      <c r="T5" s="306">
        <f>M8</f>
        <v>2</v>
      </c>
      <c r="U5" s="306">
        <f>L8</f>
        <v>1</v>
      </c>
      <c r="V5" s="306">
        <f>K8</f>
        <v>0</v>
      </c>
      <c r="W5" s="304">
        <f t="shared" si="0"/>
        <v>17</v>
      </c>
      <c r="X5" s="304">
        <f t="shared" si="0"/>
        <v>4</v>
      </c>
      <c r="Y5" s="304">
        <f>W5-X5</f>
        <v>13</v>
      </c>
      <c r="Z5" s="304">
        <f>J5+M5+P5+S5</f>
        <v>7</v>
      </c>
      <c r="AA5" s="304">
        <f>Y5/100</f>
        <v>0.13</v>
      </c>
      <c r="AB5" s="304">
        <f>W5/10000</f>
        <v>1.6999999999999999E-3</v>
      </c>
      <c r="AC5" s="304">
        <f>Z5+AA5+AB5</f>
        <v>7.1316999999999995</v>
      </c>
      <c r="AD5" s="304">
        <f>RANK(AC5,AC4:AC7)</f>
        <v>1</v>
      </c>
    </row>
    <row r="6" spans="1:30" ht="37.5" customHeight="1" x14ac:dyDescent="0.4">
      <c r="C6" s="473" t="s">
        <v>506</v>
      </c>
      <c r="D6" s="474"/>
      <c r="E6" s="474"/>
      <c r="F6" s="474"/>
      <c r="G6" s="475"/>
      <c r="H6" s="299">
        <v>6</v>
      </c>
      <c r="I6" s="300">
        <v>1</v>
      </c>
      <c r="J6" s="301">
        <f>IF(H6&gt;I6,3,IF(H6=I6,1,0))</f>
        <v>3</v>
      </c>
      <c r="K6" s="299">
        <v>3</v>
      </c>
      <c r="L6" s="300">
        <v>3</v>
      </c>
      <c r="M6" s="301">
        <f>IF(K6&gt;L6,3,IF(K6=L6,1,0))</f>
        <v>1</v>
      </c>
      <c r="N6" s="16"/>
      <c r="O6" s="17"/>
      <c r="P6" s="18"/>
      <c r="Q6" s="19">
        <f>O7</f>
        <v>3</v>
      </c>
      <c r="R6" s="20">
        <f>N7</f>
        <v>4</v>
      </c>
      <c r="S6" s="301">
        <f>IF(Q6&gt;R6,3,IF(Q6=R6,1,0))</f>
        <v>0</v>
      </c>
      <c r="T6" s="306">
        <f>P8</f>
        <v>1</v>
      </c>
      <c r="U6" s="306">
        <f>O8</f>
        <v>1</v>
      </c>
      <c r="V6" s="306">
        <f>N8</f>
        <v>1</v>
      </c>
      <c r="W6" s="304">
        <f t="shared" si="0"/>
        <v>12</v>
      </c>
      <c r="X6" s="304">
        <f t="shared" si="0"/>
        <v>8</v>
      </c>
      <c r="Y6" s="304">
        <f>W6-X6</f>
        <v>4</v>
      </c>
      <c r="Z6" s="304">
        <f>J6+M6+P6+S6</f>
        <v>4</v>
      </c>
      <c r="AA6" s="304">
        <f>Y6/100</f>
        <v>0.04</v>
      </c>
      <c r="AB6" s="304">
        <f>W6/10000</f>
        <v>1.1999999999999999E-3</v>
      </c>
      <c r="AC6" s="304">
        <f>Z6+AA6+AB6</f>
        <v>4.0411999999999999</v>
      </c>
      <c r="AD6" s="304">
        <f>RANK(AC6,AC4:AC7)</f>
        <v>3</v>
      </c>
    </row>
    <row r="7" spans="1:30" ht="37.5" customHeight="1" x14ac:dyDescent="0.4">
      <c r="C7" s="473" t="s">
        <v>422</v>
      </c>
      <c r="D7" s="474"/>
      <c r="E7" s="474"/>
      <c r="F7" s="474"/>
      <c r="G7" s="475"/>
      <c r="H7" s="299">
        <v>3</v>
      </c>
      <c r="I7" s="300">
        <v>2</v>
      </c>
      <c r="J7" s="301">
        <f>IF(H7&gt;I7,3,IF(H7=I7,1,0))</f>
        <v>3</v>
      </c>
      <c r="K7" s="299">
        <v>1</v>
      </c>
      <c r="L7" s="300">
        <v>3</v>
      </c>
      <c r="M7" s="301">
        <f>IF(K7&gt;L7,3,IF(K7=L7,1,0))</f>
        <v>0</v>
      </c>
      <c r="N7" s="299">
        <v>4</v>
      </c>
      <c r="O7" s="300">
        <v>3</v>
      </c>
      <c r="P7" s="301">
        <f>IF(N7&gt;O7,3,IF(N7=O7,1,0))</f>
        <v>3</v>
      </c>
      <c r="Q7" s="16"/>
      <c r="R7" s="17"/>
      <c r="S7" s="18"/>
      <c r="T7" s="306">
        <f>S8</f>
        <v>2</v>
      </c>
      <c r="U7" s="306">
        <f>R8</f>
        <v>0</v>
      </c>
      <c r="V7" s="306">
        <f>Q8</f>
        <v>1</v>
      </c>
      <c r="W7" s="304">
        <f t="shared" si="0"/>
        <v>8</v>
      </c>
      <c r="X7" s="304">
        <f t="shared" si="0"/>
        <v>8</v>
      </c>
      <c r="Y7" s="304">
        <f>W7-X7</f>
        <v>0</v>
      </c>
      <c r="Z7" s="304">
        <f>J7+M7+P7+S7</f>
        <v>6</v>
      </c>
      <c r="AA7" s="304">
        <f>Y7/100</f>
        <v>0</v>
      </c>
      <c r="AB7" s="304">
        <f>W7/10000</f>
        <v>8.0000000000000004E-4</v>
      </c>
      <c r="AC7" s="304">
        <f>Z7+AA7+AB7</f>
        <v>6.0007999999999999</v>
      </c>
      <c r="AD7" s="304">
        <f>RANK(AC7,AC4:AC7)</f>
        <v>2</v>
      </c>
    </row>
    <row r="8" spans="1:30" hidden="1" x14ac:dyDescent="0.4">
      <c r="H8" s="22">
        <f>COUNTIF(J4:J7,3)</f>
        <v>3</v>
      </c>
      <c r="I8" s="22">
        <f>COUNTIF(J4:J7,1)</f>
        <v>0</v>
      </c>
      <c r="J8" s="22">
        <f>COUNTIF(J4:J7,0)</f>
        <v>0</v>
      </c>
      <c r="K8" s="22">
        <f>COUNTIF(M4:M7,3)</f>
        <v>0</v>
      </c>
      <c r="L8" s="22">
        <f>COUNTIF(M4:M7,1)</f>
        <v>1</v>
      </c>
      <c r="M8" s="22">
        <f>COUNTIF(M4:M7,0)</f>
        <v>2</v>
      </c>
      <c r="N8" s="22">
        <f>COUNTIF(P4:P7,3)</f>
        <v>1</v>
      </c>
      <c r="O8" s="22">
        <f>COUNTIF(P4:P7,1)</f>
        <v>1</v>
      </c>
      <c r="P8" s="22">
        <f>COUNTIF(P4:P7,0)</f>
        <v>1</v>
      </c>
      <c r="Q8" s="22">
        <f>COUNTIF(S4:S7,3)</f>
        <v>1</v>
      </c>
      <c r="R8" s="22">
        <f>COUNTIF(S4:S7,1)</f>
        <v>0</v>
      </c>
      <c r="S8" s="22">
        <f>COUNTIF(S4:S7,0)</f>
        <v>2</v>
      </c>
    </row>
    <row r="10" spans="1:30" x14ac:dyDescent="0.4">
      <c r="B10" t="s">
        <v>13</v>
      </c>
      <c r="H10" t="s">
        <v>14</v>
      </c>
    </row>
    <row r="11" spans="1:30" x14ac:dyDescent="0.4">
      <c r="C11" s="489">
        <v>2</v>
      </c>
      <c r="D11" s="490"/>
      <c r="E11" s="490"/>
      <c r="F11" s="490"/>
      <c r="G11" s="491"/>
      <c r="H11" s="492" t="str">
        <f>C12</f>
        <v>ｲｰｽﾄｼﾞｭﾆｱ5ﾎﾜｲﾄ</v>
      </c>
      <c r="I11" s="492"/>
      <c r="J11" s="492"/>
      <c r="K11" s="492" t="str">
        <f>C13</f>
        <v>我孫子翼SC</v>
      </c>
      <c r="L11" s="492"/>
      <c r="M11" s="492"/>
      <c r="N11" s="492" t="str">
        <f>C14</f>
        <v>AFU-F</v>
      </c>
      <c r="O11" s="492"/>
      <c r="P11" s="492"/>
      <c r="Q11" s="492" t="str">
        <f>C15</f>
        <v>ルキナス印西B</v>
      </c>
      <c r="R11" s="492"/>
      <c r="S11" s="492"/>
      <c r="T11" s="2" t="s">
        <v>2</v>
      </c>
      <c r="U11" s="2" t="s">
        <v>3</v>
      </c>
      <c r="V11" s="2" t="s">
        <v>4</v>
      </c>
      <c r="W11" s="303" t="s">
        <v>5</v>
      </c>
      <c r="X11" s="303" t="s">
        <v>6</v>
      </c>
      <c r="Y11" s="303" t="s">
        <v>7</v>
      </c>
      <c r="Z11" s="303" t="s">
        <v>8</v>
      </c>
      <c r="AA11" s="2" t="s">
        <v>9</v>
      </c>
      <c r="AB11" s="2" t="s">
        <v>10</v>
      </c>
      <c r="AC11" s="2" t="s">
        <v>11</v>
      </c>
      <c r="AD11" s="303" t="s">
        <v>12</v>
      </c>
    </row>
    <row r="12" spans="1:30" ht="37.5" customHeight="1" x14ac:dyDescent="0.4">
      <c r="C12" s="473" t="s">
        <v>499</v>
      </c>
      <c r="D12" s="474"/>
      <c r="E12" s="474"/>
      <c r="F12" s="474"/>
      <c r="G12" s="475"/>
      <c r="H12" s="4"/>
      <c r="I12" s="5"/>
      <c r="J12" s="6"/>
      <c r="K12" s="7">
        <f>I13</f>
        <v>4</v>
      </c>
      <c r="L12" s="8">
        <f>H13</f>
        <v>0</v>
      </c>
      <c r="M12" s="9">
        <f>IF(K12&gt;L12,3,IF(K12=L12,1,0))</f>
        <v>3</v>
      </c>
      <c r="N12" s="7">
        <f>I14</f>
        <v>9</v>
      </c>
      <c r="O12" s="8">
        <f>H14</f>
        <v>1</v>
      </c>
      <c r="P12" s="9">
        <f>IF(N12&gt;O12,3,IF(N12=O12,1,0))</f>
        <v>3</v>
      </c>
      <c r="Q12" s="7">
        <f>I15</f>
        <v>1</v>
      </c>
      <c r="R12" s="8">
        <f>H15</f>
        <v>4</v>
      </c>
      <c r="S12" s="302">
        <f>IF(Q12&gt;R12,3,IF(Q12=R12,1,0))</f>
        <v>0</v>
      </c>
      <c r="T12" s="306">
        <f>J16</f>
        <v>2</v>
      </c>
      <c r="U12" s="306">
        <f>I16</f>
        <v>0</v>
      </c>
      <c r="V12" s="306">
        <f>H16</f>
        <v>1</v>
      </c>
      <c r="W12" s="304">
        <f>H12+K12+N12+Q12</f>
        <v>14</v>
      </c>
      <c r="X12" s="304">
        <f>I12+L12+O12+R12</f>
        <v>5</v>
      </c>
      <c r="Y12" s="304">
        <f>W12-X12</f>
        <v>9</v>
      </c>
      <c r="Z12" s="304">
        <f>J12+M12+P12+S12</f>
        <v>6</v>
      </c>
      <c r="AA12" s="304">
        <f>Y12/100</f>
        <v>0.09</v>
      </c>
      <c r="AB12" s="304">
        <f t="shared" ref="AB12:AB15" si="1">W12/10000</f>
        <v>1.4E-3</v>
      </c>
      <c r="AC12" s="304">
        <f>Z12+AA12+AB12</f>
        <v>6.0914000000000001</v>
      </c>
      <c r="AD12" s="304">
        <f>RANK(AC12,AC12:AC15)</f>
        <v>2</v>
      </c>
    </row>
    <row r="13" spans="1:30" ht="37.5" customHeight="1" x14ac:dyDescent="0.4">
      <c r="C13" s="473" t="s">
        <v>502</v>
      </c>
      <c r="D13" s="474"/>
      <c r="E13" s="474"/>
      <c r="F13" s="474"/>
      <c r="G13" s="475"/>
      <c r="H13" s="299">
        <v>0</v>
      </c>
      <c r="I13" s="300">
        <v>4</v>
      </c>
      <c r="J13" s="301">
        <f>IF(H13&gt;I13,3,IF(H13=I13,1,0))</f>
        <v>0</v>
      </c>
      <c r="K13" s="16"/>
      <c r="L13" s="17"/>
      <c r="M13" s="18"/>
      <c r="N13" s="19">
        <f>L14</f>
        <v>3</v>
      </c>
      <c r="O13" s="20">
        <f>K14</f>
        <v>2</v>
      </c>
      <c r="P13" s="21">
        <f>IF(N13&gt;O13,3,IF(N13=O13,1,0))</f>
        <v>3</v>
      </c>
      <c r="Q13" s="19">
        <f>L15</f>
        <v>1</v>
      </c>
      <c r="R13" s="20">
        <f>K15</f>
        <v>7</v>
      </c>
      <c r="S13" s="301">
        <f>IF(Q13&gt;R13,3,IF(Q13=R13,1,0))</f>
        <v>0</v>
      </c>
      <c r="T13" s="306">
        <f>M16</f>
        <v>1</v>
      </c>
      <c r="U13" s="306">
        <f>L16</f>
        <v>0</v>
      </c>
      <c r="V13" s="306">
        <f>K16</f>
        <v>2</v>
      </c>
      <c r="W13" s="304">
        <f t="shared" ref="W13:X15" si="2">H13+K13+N13+Q13</f>
        <v>4</v>
      </c>
      <c r="X13" s="304">
        <f t="shared" si="2"/>
        <v>13</v>
      </c>
      <c r="Y13" s="304">
        <f t="shared" ref="Y13:Y15" si="3">W13-X13</f>
        <v>-9</v>
      </c>
      <c r="Z13" s="304">
        <f t="shared" ref="Z13:Z15" si="4">J13+M13+P13+S13</f>
        <v>3</v>
      </c>
      <c r="AA13" s="304">
        <f t="shared" ref="AA13:AA15" si="5">Y13/100</f>
        <v>-0.09</v>
      </c>
      <c r="AB13" s="304">
        <f t="shared" si="1"/>
        <v>4.0000000000000002E-4</v>
      </c>
      <c r="AC13" s="304">
        <f t="shared" ref="AC13:AC15" si="6">Z13+AA13+AB13</f>
        <v>2.9104000000000001</v>
      </c>
      <c r="AD13" s="304">
        <f>RANK(AC13,AC12:AC15)</f>
        <v>3</v>
      </c>
    </row>
    <row r="14" spans="1:30" ht="37.5" customHeight="1" x14ac:dyDescent="0.4">
      <c r="C14" s="473" t="s">
        <v>389</v>
      </c>
      <c r="D14" s="474"/>
      <c r="E14" s="474"/>
      <c r="F14" s="474"/>
      <c r="G14" s="475"/>
      <c r="H14" s="299">
        <v>1</v>
      </c>
      <c r="I14" s="300">
        <v>9</v>
      </c>
      <c r="J14" s="301">
        <f>IF(H14&gt;I14,3,IF(H14=I14,1,0))</f>
        <v>0</v>
      </c>
      <c r="K14" s="299">
        <v>2</v>
      </c>
      <c r="L14" s="300">
        <v>3</v>
      </c>
      <c r="M14" s="301">
        <f>IF(K14&gt;L14,3,IF(K14=L14,1,0))</f>
        <v>0</v>
      </c>
      <c r="N14" s="16"/>
      <c r="O14" s="17"/>
      <c r="P14" s="18"/>
      <c r="Q14" s="19">
        <f>O15</f>
        <v>0</v>
      </c>
      <c r="R14" s="20">
        <f>N15</f>
        <v>7</v>
      </c>
      <c r="S14" s="301">
        <f>IF(Q14&gt;R14,3,IF(Q14=R14,1,0))</f>
        <v>0</v>
      </c>
      <c r="T14" s="306">
        <f>P16</f>
        <v>0</v>
      </c>
      <c r="U14" s="306">
        <f>O16</f>
        <v>0</v>
      </c>
      <c r="V14" s="306">
        <f>N16</f>
        <v>3</v>
      </c>
      <c r="W14" s="304">
        <f t="shared" si="2"/>
        <v>3</v>
      </c>
      <c r="X14" s="304">
        <f t="shared" si="2"/>
        <v>19</v>
      </c>
      <c r="Y14" s="304">
        <f t="shared" si="3"/>
        <v>-16</v>
      </c>
      <c r="Z14" s="304">
        <f t="shared" si="4"/>
        <v>0</v>
      </c>
      <c r="AA14" s="304">
        <f t="shared" si="5"/>
        <v>-0.16</v>
      </c>
      <c r="AB14" s="304">
        <f t="shared" si="1"/>
        <v>2.9999999999999997E-4</v>
      </c>
      <c r="AC14" s="304">
        <f t="shared" si="6"/>
        <v>-0.15970000000000001</v>
      </c>
      <c r="AD14" s="304">
        <f>RANK(AC14,AC12:AC15)</f>
        <v>4</v>
      </c>
    </row>
    <row r="15" spans="1:30" ht="37.5" customHeight="1" x14ac:dyDescent="0.4">
      <c r="C15" s="473" t="s">
        <v>438</v>
      </c>
      <c r="D15" s="474"/>
      <c r="E15" s="474"/>
      <c r="F15" s="474"/>
      <c r="G15" s="475"/>
      <c r="H15" s="299">
        <v>4</v>
      </c>
      <c r="I15" s="300">
        <v>1</v>
      </c>
      <c r="J15" s="301">
        <f>IF(H15&gt;I15,3,IF(H15=I15,1,0))</f>
        <v>3</v>
      </c>
      <c r="K15" s="299">
        <v>7</v>
      </c>
      <c r="L15" s="300">
        <v>1</v>
      </c>
      <c r="M15" s="301">
        <f>IF(K15&gt;L15,3,IF(K15=L15,1,0))</f>
        <v>3</v>
      </c>
      <c r="N15" s="299">
        <v>7</v>
      </c>
      <c r="O15" s="300">
        <v>0</v>
      </c>
      <c r="P15" s="301">
        <f>IF(N15&gt;O15,3,IF(N15=O15,1,0))</f>
        <v>3</v>
      </c>
      <c r="Q15" s="16"/>
      <c r="R15" s="17"/>
      <c r="S15" s="18"/>
      <c r="T15" s="306">
        <f>S16</f>
        <v>3</v>
      </c>
      <c r="U15" s="306">
        <f>R16</f>
        <v>0</v>
      </c>
      <c r="V15" s="306">
        <f>Q16</f>
        <v>0</v>
      </c>
      <c r="W15" s="304">
        <f t="shared" si="2"/>
        <v>18</v>
      </c>
      <c r="X15" s="304">
        <f t="shared" si="2"/>
        <v>2</v>
      </c>
      <c r="Y15" s="304">
        <f t="shared" si="3"/>
        <v>16</v>
      </c>
      <c r="Z15" s="304">
        <f t="shared" si="4"/>
        <v>9</v>
      </c>
      <c r="AA15" s="304">
        <f t="shared" si="5"/>
        <v>0.16</v>
      </c>
      <c r="AB15" s="304">
        <f t="shared" si="1"/>
        <v>1.8E-3</v>
      </c>
      <c r="AC15" s="304">
        <f t="shared" si="6"/>
        <v>9.1617999999999995</v>
      </c>
      <c r="AD15" s="304">
        <f>RANK(AC15,AC12:AC15)</f>
        <v>1</v>
      </c>
    </row>
    <row r="16" spans="1:30" hidden="1" x14ac:dyDescent="0.4">
      <c r="H16" s="22">
        <f>COUNTIF(J12:J15,3)</f>
        <v>1</v>
      </c>
      <c r="I16" s="22">
        <f>COUNTIF(J12:J15,1)</f>
        <v>0</v>
      </c>
      <c r="J16" s="22">
        <f>COUNTIF(J12:J15,0)</f>
        <v>2</v>
      </c>
      <c r="K16" s="22">
        <f>COUNTIF(M12:M15,3)</f>
        <v>2</v>
      </c>
      <c r="L16" s="22">
        <f>COUNTIF(M12:M15,1)</f>
        <v>0</v>
      </c>
      <c r="M16" s="22">
        <f>COUNTIF(M12:M15,0)</f>
        <v>1</v>
      </c>
      <c r="N16" s="22">
        <f>COUNTIF(P12:P15,3)</f>
        <v>3</v>
      </c>
      <c r="O16" s="22">
        <f>COUNTIF(P12:P15,1)</f>
        <v>0</v>
      </c>
      <c r="P16" s="22">
        <f>COUNTIF(P12:P15,0)</f>
        <v>0</v>
      </c>
      <c r="Q16" s="22">
        <f>COUNTIF(S12:S15,3)</f>
        <v>0</v>
      </c>
      <c r="R16" s="22">
        <f>COUNTIF(S12:S15,1)</f>
        <v>0</v>
      </c>
      <c r="S16" s="22">
        <f>COUNTIF(S12:S15,0)</f>
        <v>3</v>
      </c>
    </row>
    <row r="18" spans="2:30" x14ac:dyDescent="0.4">
      <c r="B18" t="s">
        <v>15</v>
      </c>
      <c r="H18" t="s">
        <v>18</v>
      </c>
    </row>
    <row r="19" spans="2:30" x14ac:dyDescent="0.4">
      <c r="C19" s="489">
        <v>3</v>
      </c>
      <c r="D19" s="490"/>
      <c r="E19" s="490"/>
      <c r="F19" s="490"/>
      <c r="G19" s="491"/>
      <c r="H19" s="492" t="str">
        <f>C20</f>
        <v>Ambrogio-FC</v>
      </c>
      <c r="I19" s="492"/>
      <c r="J19" s="492"/>
      <c r="K19" s="492" t="str">
        <f>C21</f>
        <v>AFU-A</v>
      </c>
      <c r="L19" s="492"/>
      <c r="M19" s="492"/>
      <c r="N19" s="492" t="str">
        <f>C22</f>
        <v>ｲｰｽﾄｼﾞｭﾆｱ5ﾊﾟｰﾌﾟﾙ</v>
      </c>
      <c r="O19" s="492"/>
      <c r="P19" s="492"/>
      <c r="Q19" s="492" t="str">
        <f>C23</f>
        <v>FC高津B</v>
      </c>
      <c r="R19" s="492"/>
      <c r="S19" s="492"/>
      <c r="T19" s="2" t="s">
        <v>2</v>
      </c>
      <c r="U19" s="2" t="s">
        <v>3</v>
      </c>
      <c r="V19" s="2" t="s">
        <v>4</v>
      </c>
      <c r="W19" s="303" t="s">
        <v>5</v>
      </c>
      <c r="X19" s="303" t="s">
        <v>6</v>
      </c>
      <c r="Y19" s="303" t="s">
        <v>7</v>
      </c>
      <c r="Z19" s="303" t="s">
        <v>8</v>
      </c>
      <c r="AA19" s="2" t="s">
        <v>9</v>
      </c>
      <c r="AB19" s="2" t="s">
        <v>10</v>
      </c>
      <c r="AC19" s="2" t="s">
        <v>11</v>
      </c>
      <c r="AD19" s="303" t="s">
        <v>12</v>
      </c>
    </row>
    <row r="20" spans="2:30" ht="37.5" customHeight="1" x14ac:dyDescent="0.4">
      <c r="C20" s="473" t="s">
        <v>497</v>
      </c>
      <c r="D20" s="474"/>
      <c r="E20" s="474"/>
      <c r="F20" s="474"/>
      <c r="G20" s="475"/>
      <c r="H20" s="4"/>
      <c r="I20" s="5"/>
      <c r="J20" s="6"/>
      <c r="K20" s="7">
        <f>I21</f>
        <v>3</v>
      </c>
      <c r="L20" s="8">
        <f>H21</f>
        <v>2</v>
      </c>
      <c r="M20" s="9">
        <f>IF(K20&gt;L20,3,IF(K20=L20,1,0))</f>
        <v>3</v>
      </c>
      <c r="N20" s="7">
        <f>I22</f>
        <v>12</v>
      </c>
      <c r="O20" s="8">
        <f>H22</f>
        <v>2</v>
      </c>
      <c r="P20" s="9">
        <f>IF(N20&gt;O20,3,IF(N20=O20,1,0))</f>
        <v>3</v>
      </c>
      <c r="Q20" s="7">
        <f>I23</f>
        <v>6</v>
      </c>
      <c r="R20" s="8">
        <f>H23</f>
        <v>2</v>
      </c>
      <c r="S20" s="302">
        <f>IF(Q20&gt;R20,3,IF(Q20=R20,1,0))</f>
        <v>3</v>
      </c>
      <c r="T20" s="306">
        <f>J24</f>
        <v>3</v>
      </c>
      <c r="U20" s="306">
        <f>I24</f>
        <v>0</v>
      </c>
      <c r="V20" s="306">
        <f>H24</f>
        <v>0</v>
      </c>
      <c r="W20" s="304">
        <f>H20+K20+N20+Q20</f>
        <v>21</v>
      </c>
      <c r="X20" s="304">
        <f>I20+L20+O20+R20</f>
        <v>6</v>
      </c>
      <c r="Y20" s="304">
        <f>W20-X20</f>
        <v>15</v>
      </c>
      <c r="Z20" s="304">
        <f>J20+M20+P20+S20</f>
        <v>9</v>
      </c>
      <c r="AA20" s="304">
        <f>Y20/100</f>
        <v>0.15</v>
      </c>
      <c r="AB20" s="304">
        <f t="shared" ref="AB20:AB23" si="7">W20/10000</f>
        <v>2.0999999999999999E-3</v>
      </c>
      <c r="AC20" s="304">
        <f>Z20+AA20+AB20</f>
        <v>9.1521000000000008</v>
      </c>
      <c r="AD20" s="304">
        <f>RANK(AC20,AC20:AC23)</f>
        <v>1</v>
      </c>
    </row>
    <row r="21" spans="2:30" ht="37.5" customHeight="1" x14ac:dyDescent="0.4">
      <c r="C21" s="473" t="s">
        <v>453</v>
      </c>
      <c r="D21" s="474"/>
      <c r="E21" s="474"/>
      <c r="F21" s="474"/>
      <c r="G21" s="475"/>
      <c r="H21" s="299">
        <v>2</v>
      </c>
      <c r="I21" s="300">
        <v>3</v>
      </c>
      <c r="J21" s="301">
        <f>IF(H21&gt;I21,3,IF(H21=I21,1,0))</f>
        <v>0</v>
      </c>
      <c r="K21" s="16"/>
      <c r="L21" s="17"/>
      <c r="M21" s="18"/>
      <c r="N21" s="19">
        <f>L22</f>
        <v>8</v>
      </c>
      <c r="O21" s="20">
        <f>K22</f>
        <v>1</v>
      </c>
      <c r="P21" s="21">
        <f>IF(N21&gt;O21,3,IF(N21=O21,1,0))</f>
        <v>3</v>
      </c>
      <c r="Q21" s="19">
        <f>L23</f>
        <v>6</v>
      </c>
      <c r="R21" s="20">
        <f>K23</f>
        <v>1</v>
      </c>
      <c r="S21" s="301">
        <f>IF(Q21&gt;R21,3,IF(Q21=R21,1,0))</f>
        <v>3</v>
      </c>
      <c r="T21" s="306">
        <f>M24</f>
        <v>2</v>
      </c>
      <c r="U21" s="306">
        <f>L24</f>
        <v>0</v>
      </c>
      <c r="V21" s="306">
        <f>K24</f>
        <v>1</v>
      </c>
      <c r="W21" s="304">
        <f t="shared" ref="W21:X23" si="8">H21+K21+N21+Q21</f>
        <v>16</v>
      </c>
      <c r="X21" s="304">
        <f t="shared" si="8"/>
        <v>5</v>
      </c>
      <c r="Y21" s="304">
        <f t="shared" ref="Y21:Y23" si="9">W21-X21</f>
        <v>11</v>
      </c>
      <c r="Z21" s="304">
        <f t="shared" ref="Z21:Z23" si="10">J21+M21+P21+S21</f>
        <v>6</v>
      </c>
      <c r="AA21" s="304">
        <f t="shared" ref="AA21:AA23" si="11">Y21/100</f>
        <v>0.11</v>
      </c>
      <c r="AB21" s="304">
        <f t="shared" si="7"/>
        <v>1.6000000000000001E-3</v>
      </c>
      <c r="AC21" s="304">
        <f t="shared" ref="AC21:AC23" si="12">Z21+AA21+AB21</f>
        <v>6.1116000000000001</v>
      </c>
      <c r="AD21" s="304">
        <f>RANK(AC21,AC20:AC23)</f>
        <v>2</v>
      </c>
    </row>
    <row r="22" spans="2:30" ht="37.5" customHeight="1" x14ac:dyDescent="0.4">
      <c r="C22" s="473" t="s">
        <v>501</v>
      </c>
      <c r="D22" s="474"/>
      <c r="E22" s="474"/>
      <c r="F22" s="474"/>
      <c r="G22" s="475"/>
      <c r="H22" s="299">
        <v>2</v>
      </c>
      <c r="I22" s="300">
        <v>12</v>
      </c>
      <c r="J22" s="301">
        <f>IF(H22&gt;I22,3,IF(H22=I22,1,0))</f>
        <v>0</v>
      </c>
      <c r="K22" s="299">
        <v>1</v>
      </c>
      <c r="L22" s="300">
        <v>8</v>
      </c>
      <c r="M22" s="301">
        <f>IF(K22&gt;L22,3,IF(K22=L22,1,0))</f>
        <v>0</v>
      </c>
      <c r="N22" s="16"/>
      <c r="O22" s="17"/>
      <c r="P22" s="18"/>
      <c r="Q22" s="19">
        <f>O23</f>
        <v>4</v>
      </c>
      <c r="R22" s="20">
        <f>N23</f>
        <v>4</v>
      </c>
      <c r="S22" s="301">
        <f>IF(Q22&gt;R22,3,IF(Q22=R22,1,0))</f>
        <v>1</v>
      </c>
      <c r="T22" s="306">
        <f>P24</f>
        <v>0</v>
      </c>
      <c r="U22" s="306">
        <f>O24</f>
        <v>1</v>
      </c>
      <c r="V22" s="306">
        <f>N24</f>
        <v>2</v>
      </c>
      <c r="W22" s="304">
        <f t="shared" si="8"/>
        <v>7</v>
      </c>
      <c r="X22" s="304">
        <f t="shared" si="8"/>
        <v>24</v>
      </c>
      <c r="Y22" s="304">
        <f t="shared" si="9"/>
        <v>-17</v>
      </c>
      <c r="Z22" s="304">
        <f t="shared" si="10"/>
        <v>1</v>
      </c>
      <c r="AA22" s="304">
        <f t="shared" si="11"/>
        <v>-0.17</v>
      </c>
      <c r="AB22" s="304">
        <f t="shared" si="7"/>
        <v>6.9999999999999999E-4</v>
      </c>
      <c r="AC22" s="304">
        <f t="shared" si="12"/>
        <v>0.83069999999999999</v>
      </c>
      <c r="AD22" s="304">
        <f>RANK(AC22,AC20:AC23)</f>
        <v>4</v>
      </c>
    </row>
    <row r="23" spans="2:30" ht="37.5" customHeight="1" x14ac:dyDescent="0.4">
      <c r="C23" s="473" t="s">
        <v>303</v>
      </c>
      <c r="D23" s="474"/>
      <c r="E23" s="474"/>
      <c r="F23" s="474"/>
      <c r="G23" s="475"/>
      <c r="H23" s="299">
        <v>2</v>
      </c>
      <c r="I23" s="300">
        <v>6</v>
      </c>
      <c r="J23" s="301">
        <f>IF(H23&gt;I23,3,IF(H23=I23,1,0))</f>
        <v>0</v>
      </c>
      <c r="K23" s="299">
        <v>1</v>
      </c>
      <c r="L23" s="300">
        <v>6</v>
      </c>
      <c r="M23" s="301">
        <f>IF(K23&gt;L23,3,IF(K23=L23,1,0))</f>
        <v>0</v>
      </c>
      <c r="N23" s="299">
        <v>4</v>
      </c>
      <c r="O23" s="300">
        <v>4</v>
      </c>
      <c r="P23" s="301">
        <f>IF(N23&gt;O23,3,IF(N23=O23,1,0))</f>
        <v>1</v>
      </c>
      <c r="Q23" s="16"/>
      <c r="R23" s="17"/>
      <c r="S23" s="18"/>
      <c r="T23" s="306">
        <f>S24</f>
        <v>0</v>
      </c>
      <c r="U23" s="306">
        <f>R24</f>
        <v>1</v>
      </c>
      <c r="V23" s="306">
        <f>Q24</f>
        <v>2</v>
      </c>
      <c r="W23" s="304">
        <f t="shared" si="8"/>
        <v>7</v>
      </c>
      <c r="X23" s="304">
        <f t="shared" si="8"/>
        <v>16</v>
      </c>
      <c r="Y23" s="304">
        <f t="shared" si="9"/>
        <v>-9</v>
      </c>
      <c r="Z23" s="304">
        <f t="shared" si="10"/>
        <v>1</v>
      </c>
      <c r="AA23" s="304">
        <f t="shared" si="11"/>
        <v>-0.09</v>
      </c>
      <c r="AB23" s="304">
        <f t="shared" si="7"/>
        <v>6.9999999999999999E-4</v>
      </c>
      <c r="AC23" s="304">
        <f t="shared" si="12"/>
        <v>0.91070000000000007</v>
      </c>
      <c r="AD23" s="304">
        <f>RANK(AC23,AC20:AC23)</f>
        <v>3</v>
      </c>
    </row>
    <row r="24" spans="2:30" hidden="1" x14ac:dyDescent="0.4">
      <c r="H24" s="22">
        <f>COUNTIF(J20:J23,3)</f>
        <v>0</v>
      </c>
      <c r="I24" s="22">
        <f>COUNTIF(J20:J23,1)</f>
        <v>0</v>
      </c>
      <c r="J24" s="22">
        <f>COUNTIF(J20:J23,0)</f>
        <v>3</v>
      </c>
      <c r="K24" s="22">
        <f>COUNTIF(M20:M23,3)</f>
        <v>1</v>
      </c>
      <c r="L24" s="22">
        <f>COUNTIF(M20:M23,1)</f>
        <v>0</v>
      </c>
      <c r="M24" s="22">
        <f>COUNTIF(M20:M23,0)</f>
        <v>2</v>
      </c>
      <c r="N24" s="22">
        <f>COUNTIF(P20:P23,3)</f>
        <v>2</v>
      </c>
      <c r="O24" s="22">
        <f>COUNTIF(P20:P23,1)</f>
        <v>1</v>
      </c>
      <c r="P24" s="22">
        <f>COUNTIF(P20:P23,0)</f>
        <v>0</v>
      </c>
      <c r="Q24" s="22">
        <f>COUNTIF(S20:S23,3)</f>
        <v>2</v>
      </c>
      <c r="R24" s="22">
        <f>COUNTIF(S20:S23,1)</f>
        <v>1</v>
      </c>
      <c r="S24" s="22">
        <f>COUNTIF(S20:S23,0)</f>
        <v>0</v>
      </c>
    </row>
    <row r="25" spans="2:30" ht="18.75" customHeight="1" x14ac:dyDescent="0.4"/>
    <row r="26" spans="2:30" ht="18.75" customHeight="1" thickBot="1" x14ac:dyDescent="0.45">
      <c r="B26" s="298" t="s">
        <v>19</v>
      </c>
      <c r="C26" s="613" t="s">
        <v>437</v>
      </c>
      <c r="D26" s="614"/>
      <c r="E26" s="614"/>
      <c r="F26" s="614"/>
      <c r="G26" s="615"/>
      <c r="H26" s="298" t="s">
        <v>20</v>
      </c>
      <c r="I26" s="298" t="s">
        <v>21</v>
      </c>
    </row>
    <row r="27" spans="2:30" ht="18.75" customHeight="1" x14ac:dyDescent="0.4">
      <c r="C27" s="619"/>
      <c r="D27" s="620"/>
      <c r="E27" s="620"/>
      <c r="F27" s="620"/>
      <c r="G27" s="621"/>
      <c r="H27" s="24"/>
      <c r="I27" s="25">
        <v>14</v>
      </c>
    </row>
    <row r="28" spans="2:30" ht="18.75" customHeight="1" thickBot="1" x14ac:dyDescent="0.45">
      <c r="B28" s="298"/>
      <c r="C28" s="305"/>
      <c r="D28" s="305"/>
      <c r="E28" s="305"/>
      <c r="F28" s="305"/>
      <c r="G28" s="305"/>
      <c r="H28" s="298"/>
      <c r="I28" s="26"/>
      <c r="K28" s="652" t="str">
        <f>IF(H27&gt;H30,C26,IF(I27&gt;I30,C26,C30))</f>
        <v>ルキナス印西A</v>
      </c>
      <c r="L28" s="653"/>
      <c r="M28" s="653"/>
      <c r="N28" s="653"/>
      <c r="O28" s="654"/>
      <c r="Q28" s="298" t="s">
        <v>20</v>
      </c>
      <c r="R28" s="298" t="s">
        <v>21</v>
      </c>
    </row>
    <row r="29" spans="2:30" ht="18.75" customHeight="1" x14ac:dyDescent="0.4">
      <c r="B29" s="298"/>
      <c r="C29" s="305"/>
      <c r="D29" s="305"/>
      <c r="E29" s="305"/>
      <c r="F29" s="305"/>
      <c r="G29" s="305"/>
      <c r="H29" s="298"/>
      <c r="I29" s="27"/>
      <c r="K29" s="655"/>
      <c r="L29" s="656"/>
      <c r="M29" s="656"/>
      <c r="N29" s="656"/>
      <c r="O29" s="657"/>
      <c r="Q29" s="28"/>
      <c r="R29" s="29">
        <v>3</v>
      </c>
    </row>
    <row r="30" spans="2:30" ht="18.75" customHeight="1" thickBot="1" x14ac:dyDescent="0.45">
      <c r="B30" s="180" t="s">
        <v>468</v>
      </c>
      <c r="C30" s="613" t="s">
        <v>505</v>
      </c>
      <c r="D30" s="614"/>
      <c r="E30" s="614"/>
      <c r="F30" s="614"/>
      <c r="G30" s="615"/>
      <c r="H30" s="30"/>
      <c r="I30" s="31">
        <v>0</v>
      </c>
      <c r="K30" s="143"/>
      <c r="L30" s="143"/>
      <c r="M30" s="143"/>
      <c r="N30" s="143"/>
      <c r="O30" s="143"/>
      <c r="R30" s="27"/>
    </row>
    <row r="31" spans="2:30" ht="18.75" customHeight="1" thickBot="1" x14ac:dyDescent="0.45">
      <c r="B31" s="298"/>
      <c r="C31" s="619"/>
      <c r="D31" s="620"/>
      <c r="E31" s="620"/>
      <c r="F31" s="620"/>
      <c r="G31" s="621"/>
      <c r="H31" s="298"/>
      <c r="I31" s="1"/>
      <c r="K31" s="143"/>
      <c r="L31" s="143"/>
      <c r="M31" s="143"/>
      <c r="N31" s="143"/>
      <c r="O31" s="143"/>
      <c r="R31" s="27"/>
      <c r="T31" s="609" t="str">
        <f>IF(Q29&gt;Q35,K28,IF(R29&gt;R35,K28,K35))</f>
        <v>Ambrogio-FC</v>
      </c>
      <c r="U31" s="534"/>
      <c r="V31" s="534"/>
      <c r="W31" s="534"/>
      <c r="X31" s="535"/>
      <c r="Y31" s="298" t="s">
        <v>20</v>
      </c>
      <c r="Z31" s="298" t="s">
        <v>21</v>
      </c>
    </row>
    <row r="32" spans="2:30" ht="18.75" customHeight="1" x14ac:dyDescent="0.4">
      <c r="B32" s="298"/>
      <c r="C32" s="305"/>
      <c r="D32" s="305"/>
      <c r="E32" s="305"/>
      <c r="F32" s="305"/>
      <c r="G32" s="305"/>
      <c r="H32" s="298"/>
      <c r="K32" s="143"/>
      <c r="L32" s="143"/>
      <c r="M32" s="143"/>
      <c r="N32" s="143"/>
      <c r="O32" s="143"/>
      <c r="R32" s="27"/>
      <c r="T32" s="610"/>
      <c r="U32" s="611"/>
      <c r="V32" s="611"/>
      <c r="W32" s="611"/>
      <c r="X32" s="612"/>
      <c r="Y32" s="28"/>
      <c r="Z32" s="29">
        <v>4</v>
      </c>
    </row>
    <row r="33" spans="2:34" ht="18.75" customHeight="1" thickBot="1" x14ac:dyDescent="0.45">
      <c r="B33" s="298" t="s">
        <v>23</v>
      </c>
      <c r="C33" s="609" t="s">
        <v>497</v>
      </c>
      <c r="D33" s="534"/>
      <c r="E33" s="534"/>
      <c r="F33" s="534"/>
      <c r="G33" s="535"/>
      <c r="H33" s="298" t="s">
        <v>20</v>
      </c>
      <c r="I33" s="298" t="s">
        <v>21</v>
      </c>
      <c r="K33" s="143"/>
      <c r="L33" s="143"/>
      <c r="M33" s="143"/>
      <c r="N33" s="143"/>
      <c r="O33" s="143"/>
      <c r="R33" s="27"/>
      <c r="T33" s="536"/>
      <c r="U33" s="537"/>
      <c r="V33" s="537"/>
      <c r="W33" s="537"/>
      <c r="X33" s="538"/>
      <c r="Z33" s="27"/>
    </row>
    <row r="34" spans="2:34" ht="18.75" customHeight="1" x14ac:dyDescent="0.4">
      <c r="C34" s="536"/>
      <c r="D34" s="537"/>
      <c r="E34" s="537"/>
      <c r="F34" s="537"/>
      <c r="G34" s="538"/>
      <c r="H34" s="24"/>
      <c r="I34" s="25">
        <v>8</v>
      </c>
      <c r="K34" s="143"/>
      <c r="L34" s="143"/>
      <c r="M34" s="143"/>
      <c r="N34" s="143"/>
      <c r="O34" s="143"/>
      <c r="R34" s="27"/>
      <c r="T34" s="249"/>
      <c r="U34" s="249"/>
      <c r="V34" s="249"/>
      <c r="W34" s="248"/>
      <c r="X34" s="248"/>
      <c r="Z34" s="27"/>
    </row>
    <row r="35" spans="2:34" ht="18.75" customHeight="1" thickBot="1" x14ac:dyDescent="0.45">
      <c r="B35" s="298"/>
      <c r="C35" s="305"/>
      <c r="D35" s="305"/>
      <c r="E35" s="305"/>
      <c r="F35" s="305"/>
      <c r="G35" s="305"/>
      <c r="H35" s="298"/>
      <c r="I35" s="27"/>
      <c r="K35" s="533" t="str">
        <f>IF(H34&gt;H37,C33,IF(I34&gt;I37,C33,C37))</f>
        <v>Ambrogio-FC</v>
      </c>
      <c r="L35" s="583"/>
      <c r="M35" s="583"/>
      <c r="N35" s="583"/>
      <c r="O35" s="584"/>
      <c r="Q35" s="32"/>
      <c r="R35" s="33">
        <v>5</v>
      </c>
      <c r="T35" s="249"/>
      <c r="U35" s="249"/>
      <c r="V35" s="249"/>
      <c r="W35" s="248"/>
      <c r="X35" s="248"/>
      <c r="Z35" s="27"/>
    </row>
    <row r="36" spans="2:34" ht="18.75" customHeight="1" x14ac:dyDescent="0.4">
      <c r="B36" s="298"/>
      <c r="C36" s="305"/>
      <c r="D36" s="305"/>
      <c r="E36" s="305"/>
      <c r="F36" s="305"/>
      <c r="G36" s="305"/>
      <c r="H36" s="298"/>
      <c r="I36" s="27"/>
      <c r="K36" s="588"/>
      <c r="L36" s="589"/>
      <c r="M36" s="589"/>
      <c r="N36" s="589"/>
      <c r="O36" s="590"/>
      <c r="R36" s="1"/>
      <c r="T36" s="249"/>
      <c r="U36" s="249"/>
      <c r="V36" s="249"/>
      <c r="W36" s="248"/>
      <c r="X36" s="248"/>
      <c r="Z36" s="27"/>
    </row>
    <row r="37" spans="2:34" ht="18.75" customHeight="1" thickBot="1" x14ac:dyDescent="0.45">
      <c r="B37" s="298" t="s">
        <v>22</v>
      </c>
      <c r="C37" s="613" t="s">
        <v>498</v>
      </c>
      <c r="D37" s="614"/>
      <c r="E37" s="614"/>
      <c r="F37" s="614"/>
      <c r="G37" s="615"/>
      <c r="H37" s="30"/>
      <c r="I37" s="31">
        <v>2</v>
      </c>
      <c r="K37" s="143"/>
      <c r="L37" s="143"/>
      <c r="M37" s="143"/>
      <c r="N37" s="143"/>
      <c r="O37" s="143"/>
      <c r="T37" s="249"/>
      <c r="U37" s="249"/>
      <c r="V37" s="249"/>
      <c r="W37" s="248"/>
      <c r="X37" s="248"/>
      <c r="Z37" s="27"/>
    </row>
    <row r="38" spans="2:34" ht="18.75" customHeight="1" x14ac:dyDescent="0.4">
      <c r="B38" s="298"/>
      <c r="C38" s="619"/>
      <c r="D38" s="620"/>
      <c r="E38" s="620"/>
      <c r="F38" s="620"/>
      <c r="G38" s="621"/>
      <c r="H38" s="298"/>
      <c r="I38" s="1"/>
      <c r="K38" s="143"/>
      <c r="L38" s="143"/>
      <c r="M38" s="143"/>
      <c r="N38" s="143"/>
      <c r="O38" s="143"/>
      <c r="T38" s="249"/>
      <c r="U38" s="249"/>
      <c r="V38" s="249"/>
      <c r="W38" s="248"/>
      <c r="X38" s="248"/>
      <c r="Z38" s="27"/>
    </row>
    <row r="39" spans="2:34" ht="18.75" customHeight="1" x14ac:dyDescent="0.4">
      <c r="B39" s="298"/>
      <c r="C39" s="305"/>
      <c r="D39" s="305"/>
      <c r="E39" s="305"/>
      <c r="F39" s="305"/>
      <c r="G39" s="305"/>
      <c r="H39" s="298"/>
      <c r="K39" s="143"/>
      <c r="L39" s="143"/>
      <c r="M39" s="143"/>
      <c r="N39" s="143"/>
      <c r="O39" s="143"/>
      <c r="T39" s="249"/>
      <c r="U39" s="249"/>
      <c r="V39" s="249"/>
      <c r="W39" s="248"/>
      <c r="X39" s="248"/>
      <c r="Z39" s="27"/>
    </row>
    <row r="40" spans="2:34" ht="18.75" customHeight="1" thickBot="1" x14ac:dyDescent="0.45">
      <c r="B40" s="180" t="s">
        <v>469</v>
      </c>
      <c r="C40" s="613" t="s">
        <v>500</v>
      </c>
      <c r="D40" s="614"/>
      <c r="E40" s="614"/>
      <c r="F40" s="614"/>
      <c r="G40" s="615"/>
      <c r="H40" s="298" t="s">
        <v>20</v>
      </c>
      <c r="I40" s="298" t="s">
        <v>21</v>
      </c>
      <c r="K40" s="143"/>
      <c r="L40" s="143"/>
      <c r="M40" s="143"/>
      <c r="N40" s="143"/>
      <c r="O40" s="143"/>
      <c r="T40" s="249"/>
      <c r="U40" s="249"/>
      <c r="V40" s="249"/>
      <c r="W40" s="248"/>
      <c r="X40" s="248"/>
      <c r="Z40" s="27"/>
      <c r="AD40" s="298"/>
      <c r="AE40" s="298"/>
      <c r="AF40" s="298"/>
      <c r="AG40" s="298"/>
      <c r="AH40" s="298"/>
    </row>
    <row r="41" spans="2:34" ht="18.75" customHeight="1" x14ac:dyDescent="0.4">
      <c r="C41" s="619"/>
      <c r="D41" s="620"/>
      <c r="E41" s="620"/>
      <c r="F41" s="620"/>
      <c r="G41" s="621"/>
      <c r="H41" s="24"/>
      <c r="I41" s="25">
        <v>0</v>
      </c>
      <c r="K41" s="143"/>
      <c r="L41" s="143"/>
      <c r="M41" s="143"/>
      <c r="N41" s="143"/>
      <c r="O41" s="143"/>
      <c r="T41" s="249"/>
      <c r="U41" s="249"/>
      <c r="V41" s="249"/>
      <c r="W41" s="248"/>
      <c r="X41" s="248"/>
      <c r="Z41" s="27"/>
    </row>
    <row r="42" spans="2:34" ht="18.75" customHeight="1" thickBot="1" x14ac:dyDescent="0.45">
      <c r="B42" s="298"/>
      <c r="C42" s="305"/>
      <c r="D42" s="305"/>
      <c r="E42" s="305"/>
      <c r="F42" s="305"/>
      <c r="G42" s="305"/>
      <c r="H42" s="298"/>
      <c r="I42" s="26"/>
      <c r="K42" s="652" t="str">
        <f>IF(H41&gt;H44,C40,IF(I41&gt;I44,C40,C44))</f>
        <v>ルキナス印西B</v>
      </c>
      <c r="L42" s="653"/>
      <c r="M42" s="653"/>
      <c r="N42" s="653"/>
      <c r="O42" s="654"/>
      <c r="Q42" s="298" t="s">
        <v>20</v>
      </c>
      <c r="R42" s="298" t="s">
        <v>21</v>
      </c>
      <c r="T42" s="249"/>
      <c r="U42" s="249"/>
      <c r="V42" s="249"/>
      <c r="W42" s="248"/>
      <c r="X42" s="248"/>
      <c r="Z42" s="27"/>
    </row>
    <row r="43" spans="2:34" ht="18.75" customHeight="1" x14ac:dyDescent="0.4">
      <c r="B43" s="298"/>
      <c r="C43" s="305"/>
      <c r="D43" s="305"/>
      <c r="E43" s="305"/>
      <c r="F43" s="305"/>
      <c r="G43" s="305"/>
      <c r="H43" s="298"/>
      <c r="I43" s="27"/>
      <c r="K43" s="655"/>
      <c r="L43" s="656"/>
      <c r="M43" s="656"/>
      <c r="N43" s="656"/>
      <c r="O43" s="657"/>
      <c r="Q43" s="28">
        <v>2</v>
      </c>
      <c r="R43" s="29">
        <v>0</v>
      </c>
      <c r="T43" s="249"/>
      <c r="U43" s="249"/>
      <c r="V43" s="249"/>
      <c r="W43" s="248"/>
      <c r="X43" s="248"/>
      <c r="Z43" s="27"/>
    </row>
    <row r="44" spans="2:34" ht="18.75" customHeight="1" thickBot="1" x14ac:dyDescent="0.45">
      <c r="B44" s="298" t="s">
        <v>26</v>
      </c>
      <c r="C44" s="613" t="s">
        <v>438</v>
      </c>
      <c r="D44" s="614"/>
      <c r="E44" s="614"/>
      <c r="F44" s="614"/>
      <c r="G44" s="615"/>
      <c r="H44" s="30"/>
      <c r="I44" s="31">
        <v>9</v>
      </c>
      <c r="K44" s="143"/>
      <c r="L44" s="143"/>
      <c r="M44" s="143"/>
      <c r="N44" s="143"/>
      <c r="O44" s="143"/>
      <c r="R44" s="27"/>
      <c r="T44" s="249"/>
      <c r="U44" s="249"/>
      <c r="V44" s="249"/>
      <c r="W44" s="248"/>
      <c r="X44" s="248"/>
      <c r="Z44" s="27"/>
    </row>
    <row r="45" spans="2:34" ht="18.75" customHeight="1" x14ac:dyDescent="0.4">
      <c r="B45" s="298"/>
      <c r="C45" s="619"/>
      <c r="D45" s="620"/>
      <c r="E45" s="620"/>
      <c r="F45" s="620"/>
      <c r="G45" s="621"/>
      <c r="H45" s="298"/>
      <c r="I45" s="1"/>
      <c r="K45" s="143"/>
      <c r="L45" s="143"/>
      <c r="M45" s="143"/>
      <c r="N45" s="143"/>
      <c r="O45" s="143"/>
      <c r="R45" s="27"/>
      <c r="T45" s="609" t="str">
        <f>IF(Q43&gt;Q49,K42,IF(R43&gt;R49,K42,K49))</f>
        <v>AFU-A</v>
      </c>
      <c r="U45" s="534"/>
      <c r="V45" s="534"/>
      <c r="W45" s="534"/>
      <c r="X45" s="535"/>
      <c r="Z45" s="27"/>
    </row>
    <row r="46" spans="2:34" ht="18.75" customHeight="1" thickBot="1" x14ac:dyDescent="0.45">
      <c r="B46" s="298"/>
      <c r="C46" s="305"/>
      <c r="D46" s="305"/>
      <c r="E46" s="305"/>
      <c r="F46" s="305"/>
      <c r="G46" s="305"/>
      <c r="H46" s="298"/>
      <c r="K46" s="143"/>
      <c r="L46" s="143"/>
      <c r="M46" s="143"/>
      <c r="N46" s="143"/>
      <c r="O46" s="143"/>
      <c r="R46" s="27"/>
      <c r="T46" s="610"/>
      <c r="U46" s="611"/>
      <c r="V46" s="611"/>
      <c r="W46" s="611"/>
      <c r="X46" s="612"/>
      <c r="Y46" s="32"/>
      <c r="Z46" s="33">
        <v>2</v>
      </c>
    </row>
    <row r="47" spans="2:34" ht="18.75" customHeight="1" thickBot="1" x14ac:dyDescent="0.45">
      <c r="B47" s="298" t="s">
        <v>27</v>
      </c>
      <c r="C47" s="609" t="s">
        <v>503</v>
      </c>
      <c r="D47" s="534"/>
      <c r="E47" s="534"/>
      <c r="F47" s="534"/>
      <c r="G47" s="535"/>
      <c r="H47" s="298" t="s">
        <v>20</v>
      </c>
      <c r="I47" s="298" t="s">
        <v>21</v>
      </c>
      <c r="K47" s="143"/>
      <c r="L47" s="143"/>
      <c r="M47" s="143"/>
      <c r="N47" s="143"/>
      <c r="O47" s="143"/>
      <c r="R47" s="27"/>
      <c r="T47" s="536"/>
      <c r="U47" s="537"/>
      <c r="V47" s="537"/>
      <c r="W47" s="537"/>
      <c r="X47" s="538"/>
    </row>
    <row r="48" spans="2:34" ht="18.75" customHeight="1" x14ac:dyDescent="0.4">
      <c r="C48" s="536"/>
      <c r="D48" s="537"/>
      <c r="E48" s="537"/>
      <c r="F48" s="537"/>
      <c r="G48" s="538"/>
      <c r="H48" s="24"/>
      <c r="I48" s="25">
        <v>5</v>
      </c>
      <c r="K48" s="143"/>
      <c r="L48" s="143"/>
      <c r="M48" s="143"/>
      <c r="N48" s="143"/>
      <c r="O48" s="143"/>
      <c r="R48" s="27"/>
    </row>
    <row r="49" spans="2:18" ht="18.75" customHeight="1" thickBot="1" x14ac:dyDescent="0.45">
      <c r="B49" s="298"/>
      <c r="C49" s="298"/>
      <c r="D49" s="298"/>
      <c r="E49" s="298"/>
      <c r="F49" s="298"/>
      <c r="G49" s="298"/>
      <c r="H49" s="298"/>
      <c r="I49" s="27"/>
      <c r="K49" s="533" t="str">
        <f>IF(H48&gt;H51,C47,IF(I48&gt;I51,C47,C51))</f>
        <v>AFU-A</v>
      </c>
      <c r="L49" s="583"/>
      <c r="M49" s="583"/>
      <c r="N49" s="583"/>
      <c r="O49" s="584"/>
      <c r="Q49" s="32">
        <v>2</v>
      </c>
      <c r="R49" s="33">
        <v>2</v>
      </c>
    </row>
    <row r="50" spans="2:18" ht="18.75" customHeight="1" x14ac:dyDescent="0.4">
      <c r="B50" s="298"/>
      <c r="C50" s="298"/>
      <c r="D50" s="298"/>
      <c r="E50" s="298"/>
      <c r="F50" s="298"/>
      <c r="G50" s="298"/>
      <c r="H50" s="298"/>
      <c r="I50" s="27"/>
      <c r="K50" s="588"/>
      <c r="L50" s="589"/>
      <c r="M50" s="589"/>
      <c r="N50" s="589"/>
      <c r="O50" s="590"/>
      <c r="R50" s="1"/>
    </row>
    <row r="51" spans="2:18" ht="18.75" customHeight="1" thickBot="1" x14ac:dyDescent="0.45">
      <c r="B51" s="298" t="s">
        <v>25</v>
      </c>
      <c r="C51" s="613" t="s">
        <v>504</v>
      </c>
      <c r="D51" s="614"/>
      <c r="E51" s="614"/>
      <c r="F51" s="614"/>
      <c r="G51" s="615"/>
      <c r="H51" s="30"/>
      <c r="I51" s="31">
        <v>0</v>
      </c>
    </row>
    <row r="52" spans="2:18" ht="18.75" customHeight="1" x14ac:dyDescent="0.4">
      <c r="B52" s="298"/>
      <c r="C52" s="619"/>
      <c r="D52" s="620"/>
      <c r="E52" s="620"/>
      <c r="F52" s="620"/>
      <c r="G52" s="621"/>
      <c r="H52" s="298"/>
      <c r="I52" s="1"/>
    </row>
    <row r="53" spans="2:18" ht="18.75" customHeight="1" x14ac:dyDescent="0.4"/>
  </sheetData>
  <mergeCells count="42">
    <mergeCell ref="T45:X47"/>
    <mergeCell ref="C47:G48"/>
    <mergeCell ref="K49:O50"/>
    <mergeCell ref="C51:G52"/>
    <mergeCell ref="K35:O36"/>
    <mergeCell ref="C37:G38"/>
    <mergeCell ref="C40:G41"/>
    <mergeCell ref="K42:O43"/>
    <mergeCell ref="C44:G45"/>
    <mergeCell ref="C26:G27"/>
    <mergeCell ref="K28:O29"/>
    <mergeCell ref="C30:G31"/>
    <mergeCell ref="T31:X33"/>
    <mergeCell ref="C33:G34"/>
    <mergeCell ref="C22:G22"/>
    <mergeCell ref="C23:G23"/>
    <mergeCell ref="C15:G15"/>
    <mergeCell ref="C19:G19"/>
    <mergeCell ref="H19:J19"/>
    <mergeCell ref="C12:G12"/>
    <mergeCell ref="C13:G13"/>
    <mergeCell ref="C14:G14"/>
    <mergeCell ref="C20:G20"/>
    <mergeCell ref="C21:G21"/>
    <mergeCell ref="K19:M19"/>
    <mergeCell ref="N19:P19"/>
    <mergeCell ref="Q19:S19"/>
    <mergeCell ref="K11:M11"/>
    <mergeCell ref="N11:P11"/>
    <mergeCell ref="Q11:S11"/>
    <mergeCell ref="H11:J11"/>
    <mergeCell ref="A1:AD1"/>
    <mergeCell ref="C3:G3"/>
    <mergeCell ref="H3:J3"/>
    <mergeCell ref="K3:M3"/>
    <mergeCell ref="N3:P3"/>
    <mergeCell ref="Q3:S3"/>
    <mergeCell ref="C4:G4"/>
    <mergeCell ref="C5:G5"/>
    <mergeCell ref="C6:G6"/>
    <mergeCell ref="C7:G7"/>
    <mergeCell ref="C11:G11"/>
  </mergeCells>
  <phoneticPr fontId="2"/>
  <pageMargins left="0.70866141732283472" right="0.70866141732283472" top="0" bottom="0" header="0.31496062992125984" footer="0.31496062992125984"/>
  <pageSetup paperSize="8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D806D-1831-482A-91EA-A9013585A796}">
  <dimension ref="A1:AD51"/>
  <sheetViews>
    <sheetView topLeftCell="A56" workbookViewId="0">
      <selection activeCell="C20" sqref="C20:AD36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0" ht="31.5" customHeight="1" x14ac:dyDescent="0.4">
      <c r="A1" s="458" t="s">
        <v>373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0" x14ac:dyDescent="0.4">
      <c r="B2" t="s">
        <v>0</v>
      </c>
      <c r="H2" t="s">
        <v>1</v>
      </c>
    </row>
    <row r="3" spans="1:30" x14ac:dyDescent="0.4">
      <c r="C3" s="489">
        <v>1</v>
      </c>
      <c r="D3" s="490"/>
      <c r="E3" s="490"/>
      <c r="F3" s="490"/>
      <c r="G3" s="491"/>
      <c r="H3" s="492" t="str">
        <f>C4</f>
        <v>ｲﾚﾌﾞﾝｼﾞｭﾆｱ</v>
      </c>
      <c r="I3" s="492"/>
      <c r="J3" s="492"/>
      <c r="K3" s="492" t="str">
        <f>C5</f>
        <v>アヴァンスSC</v>
      </c>
      <c r="L3" s="492"/>
      <c r="M3" s="492"/>
      <c r="N3" s="492" t="str">
        <f>C6</f>
        <v>F.S.オーガB</v>
      </c>
      <c r="O3" s="492"/>
      <c r="P3" s="492"/>
      <c r="Q3" s="492" t="str">
        <f>C7</f>
        <v>ひたち野ライズB</v>
      </c>
      <c r="R3" s="492"/>
      <c r="S3" s="492"/>
      <c r="T3" s="2" t="s">
        <v>2</v>
      </c>
      <c r="U3" s="2" t="s">
        <v>3</v>
      </c>
      <c r="V3" s="2" t="s">
        <v>4</v>
      </c>
      <c r="W3" s="3" t="s">
        <v>5</v>
      </c>
      <c r="X3" s="3" t="s">
        <v>6</v>
      </c>
      <c r="Y3" s="3" t="s">
        <v>7</v>
      </c>
      <c r="Z3" s="3" t="s">
        <v>8</v>
      </c>
      <c r="AA3" s="2" t="s">
        <v>9</v>
      </c>
      <c r="AB3" s="2" t="s">
        <v>10</v>
      </c>
      <c r="AC3" s="2" t="s">
        <v>11</v>
      </c>
      <c r="AD3" s="3" t="s">
        <v>12</v>
      </c>
    </row>
    <row r="4" spans="1:30" ht="37.5" customHeight="1" x14ac:dyDescent="0.4">
      <c r="C4" s="473" t="s">
        <v>347</v>
      </c>
      <c r="D4" s="474"/>
      <c r="E4" s="474"/>
      <c r="F4" s="474"/>
      <c r="G4" s="475"/>
      <c r="H4" s="4"/>
      <c r="I4" s="5"/>
      <c r="J4" s="6"/>
      <c r="K4" s="7">
        <f>I5</f>
        <v>5</v>
      </c>
      <c r="L4" s="8">
        <f>H5</f>
        <v>2</v>
      </c>
      <c r="M4" s="9">
        <f>IF(K4&gt;L4,3,IF(K4=L4,1,0))</f>
        <v>3</v>
      </c>
      <c r="N4" s="7">
        <f>I6</f>
        <v>1</v>
      </c>
      <c r="O4" s="8">
        <f>H6</f>
        <v>2</v>
      </c>
      <c r="P4" s="9">
        <f>IF(N4&gt;O4,3,IF(N4=O4,1,0))</f>
        <v>0</v>
      </c>
      <c r="Q4" s="7">
        <f>I7</f>
        <v>1</v>
      </c>
      <c r="R4" s="8">
        <f>H7</f>
        <v>3</v>
      </c>
      <c r="S4" s="10">
        <f>IF(Q4&gt;R4,3,IF(Q4=R4,1,0))</f>
        <v>0</v>
      </c>
      <c r="T4" s="11">
        <f>J8</f>
        <v>1</v>
      </c>
      <c r="U4" s="11">
        <f>I8</f>
        <v>0</v>
      </c>
      <c r="V4" s="11">
        <f>H8</f>
        <v>2</v>
      </c>
      <c r="W4" s="12">
        <f t="shared" ref="W4:X7" si="0">H4+K4+N4+Q4</f>
        <v>7</v>
      </c>
      <c r="X4" s="12">
        <f t="shared" si="0"/>
        <v>7</v>
      </c>
      <c r="Y4" s="12">
        <f>W4-X4</f>
        <v>0</v>
      </c>
      <c r="Z4" s="12">
        <f>J4+M4+P4+S4</f>
        <v>3</v>
      </c>
      <c r="AA4" s="12">
        <f>Y4/100</f>
        <v>0</v>
      </c>
      <c r="AB4" s="12">
        <f>W4/10000</f>
        <v>6.9999999999999999E-4</v>
      </c>
      <c r="AC4" s="12">
        <f>Z4+AA4+AB4</f>
        <v>3.0007000000000001</v>
      </c>
      <c r="AD4" s="12">
        <f>RANK(AC4,AC4:AC7)</f>
        <v>2</v>
      </c>
    </row>
    <row r="5" spans="1:30" ht="37.5" customHeight="1" x14ac:dyDescent="0.4">
      <c r="C5" s="473" t="s">
        <v>522</v>
      </c>
      <c r="D5" s="474"/>
      <c r="E5" s="474"/>
      <c r="F5" s="474"/>
      <c r="G5" s="475"/>
      <c r="H5" s="13">
        <v>2</v>
      </c>
      <c r="I5" s="14">
        <v>5</v>
      </c>
      <c r="J5" s="15">
        <f>IF(H5&gt;I5,3,IF(H5=I5,1,0))</f>
        <v>0</v>
      </c>
      <c r="K5" s="16"/>
      <c r="L5" s="17"/>
      <c r="M5" s="18"/>
      <c r="N5" s="19">
        <f>L6</f>
        <v>3</v>
      </c>
      <c r="O5" s="20">
        <f>K6</f>
        <v>4</v>
      </c>
      <c r="P5" s="21">
        <f>IF(N5&gt;O5,3,IF(N5=O5,1,0))</f>
        <v>0</v>
      </c>
      <c r="Q5" s="19">
        <f>L7</f>
        <v>2</v>
      </c>
      <c r="R5" s="20">
        <f>K7</f>
        <v>1</v>
      </c>
      <c r="S5" s="15">
        <f>IF(Q5&gt;R5,3,IF(Q5=R5,1,0))</f>
        <v>3</v>
      </c>
      <c r="T5" s="11">
        <f>M8</f>
        <v>1</v>
      </c>
      <c r="U5" s="11">
        <f>L8</f>
        <v>0</v>
      </c>
      <c r="V5" s="11">
        <f>K8</f>
        <v>2</v>
      </c>
      <c r="W5" s="12">
        <f t="shared" si="0"/>
        <v>7</v>
      </c>
      <c r="X5" s="12">
        <f t="shared" si="0"/>
        <v>10</v>
      </c>
      <c r="Y5" s="12">
        <f>W5-X5</f>
        <v>-3</v>
      </c>
      <c r="Z5" s="12">
        <f>J5+M5+P5+S5</f>
        <v>3</v>
      </c>
      <c r="AA5" s="12">
        <f>Y5/100</f>
        <v>-0.03</v>
      </c>
      <c r="AB5" s="12">
        <f>W5/10000</f>
        <v>6.9999999999999999E-4</v>
      </c>
      <c r="AC5" s="12">
        <f>Z5+AA5+AB5</f>
        <v>2.9707000000000003</v>
      </c>
      <c r="AD5" s="12">
        <f>RANK(AC5,AC4:AC7)</f>
        <v>4</v>
      </c>
    </row>
    <row r="6" spans="1:30" ht="37.5" customHeight="1" x14ac:dyDescent="0.4">
      <c r="C6" s="473" t="s">
        <v>524</v>
      </c>
      <c r="D6" s="474"/>
      <c r="E6" s="474"/>
      <c r="F6" s="474"/>
      <c r="G6" s="475"/>
      <c r="H6" s="13">
        <v>2</v>
      </c>
      <c r="I6" s="14">
        <v>1</v>
      </c>
      <c r="J6" s="15">
        <f>IF(H6&gt;I6,3,IF(H6=I6,1,0))</f>
        <v>3</v>
      </c>
      <c r="K6" s="13">
        <v>4</v>
      </c>
      <c r="L6" s="14">
        <v>3</v>
      </c>
      <c r="M6" s="15">
        <f>IF(K6&gt;L6,3,IF(K6=L6,1,0))</f>
        <v>3</v>
      </c>
      <c r="N6" s="16"/>
      <c r="O6" s="17"/>
      <c r="P6" s="18"/>
      <c r="Q6" s="19">
        <f>O7</f>
        <v>5</v>
      </c>
      <c r="R6" s="20">
        <f>N7</f>
        <v>2</v>
      </c>
      <c r="S6" s="15">
        <f>IF(Q6&gt;R6,3,IF(Q6=R6,1,0))</f>
        <v>3</v>
      </c>
      <c r="T6" s="11">
        <f>P8</f>
        <v>3</v>
      </c>
      <c r="U6" s="11">
        <f>O8</f>
        <v>0</v>
      </c>
      <c r="V6" s="11">
        <f>N8</f>
        <v>0</v>
      </c>
      <c r="W6" s="12">
        <f t="shared" si="0"/>
        <v>11</v>
      </c>
      <c r="X6" s="12">
        <f t="shared" si="0"/>
        <v>6</v>
      </c>
      <c r="Y6" s="12">
        <f>W6-X6</f>
        <v>5</v>
      </c>
      <c r="Z6" s="12">
        <f>J6+M6+P6+S6</f>
        <v>9</v>
      </c>
      <c r="AA6" s="12">
        <f>Y6/100</f>
        <v>0.05</v>
      </c>
      <c r="AB6" s="12">
        <f>W6/10000</f>
        <v>1.1000000000000001E-3</v>
      </c>
      <c r="AC6" s="12">
        <f>Z6+AA6+AB6</f>
        <v>9.0510999999999999</v>
      </c>
      <c r="AD6" s="12">
        <f>RANK(AC6,AC4:AC7)</f>
        <v>1</v>
      </c>
    </row>
    <row r="7" spans="1:30" ht="37.5" customHeight="1" x14ac:dyDescent="0.4">
      <c r="C7" s="473" t="s">
        <v>536</v>
      </c>
      <c r="D7" s="474"/>
      <c r="E7" s="474"/>
      <c r="F7" s="474"/>
      <c r="G7" s="475"/>
      <c r="H7" s="13">
        <v>3</v>
      </c>
      <c r="I7" s="14">
        <v>1</v>
      </c>
      <c r="J7" s="15">
        <f>IF(H7&gt;I7,3,IF(H7=I7,1,0))</f>
        <v>3</v>
      </c>
      <c r="K7" s="13">
        <v>1</v>
      </c>
      <c r="L7" s="14">
        <v>2</v>
      </c>
      <c r="M7" s="15">
        <f>IF(K7&gt;L7,3,IF(K7=L7,1,0))</f>
        <v>0</v>
      </c>
      <c r="N7" s="13">
        <v>2</v>
      </c>
      <c r="O7" s="14">
        <v>5</v>
      </c>
      <c r="P7" s="15">
        <f>IF(N7&gt;O7,3,IF(N7=O7,1,0))</f>
        <v>0</v>
      </c>
      <c r="Q7" s="16"/>
      <c r="R7" s="17"/>
      <c r="S7" s="18"/>
      <c r="T7" s="11">
        <f>S8</f>
        <v>1</v>
      </c>
      <c r="U7" s="11">
        <f>R8</f>
        <v>0</v>
      </c>
      <c r="V7" s="11">
        <f>Q8</f>
        <v>2</v>
      </c>
      <c r="W7" s="12">
        <f t="shared" si="0"/>
        <v>6</v>
      </c>
      <c r="X7" s="12">
        <f t="shared" si="0"/>
        <v>8</v>
      </c>
      <c r="Y7" s="12">
        <f>W7-X7</f>
        <v>-2</v>
      </c>
      <c r="Z7" s="12">
        <f>J7+M7+P7+S7</f>
        <v>3</v>
      </c>
      <c r="AA7" s="12">
        <f>Y7/100</f>
        <v>-0.02</v>
      </c>
      <c r="AB7" s="12">
        <f>W7/10000</f>
        <v>5.9999999999999995E-4</v>
      </c>
      <c r="AC7" s="12">
        <f>Z7+AA7+AB7</f>
        <v>2.9805999999999999</v>
      </c>
      <c r="AD7" s="12">
        <f>RANK(AC7,AC4:AC7)</f>
        <v>3</v>
      </c>
    </row>
    <row r="8" spans="1:30" hidden="1" x14ac:dyDescent="0.4">
      <c r="H8" s="22">
        <f>COUNTIF(J4:J7,3)</f>
        <v>2</v>
      </c>
      <c r="I8" s="22">
        <f>COUNTIF(J4:J7,1)</f>
        <v>0</v>
      </c>
      <c r="J8" s="22">
        <f>COUNTIF(J4:J7,0)</f>
        <v>1</v>
      </c>
      <c r="K8" s="22">
        <f>COUNTIF(M4:M7,3)</f>
        <v>2</v>
      </c>
      <c r="L8" s="22">
        <f>COUNTIF(M4:M7,1)</f>
        <v>0</v>
      </c>
      <c r="M8" s="22">
        <f>COUNTIF(M4:M7,0)</f>
        <v>1</v>
      </c>
      <c r="N8" s="22">
        <f>COUNTIF(P4:P7,3)</f>
        <v>0</v>
      </c>
      <c r="O8" s="22">
        <f>COUNTIF(P4:P7,1)</f>
        <v>0</v>
      </c>
      <c r="P8" s="22">
        <f>COUNTIF(P4:P7,0)</f>
        <v>3</v>
      </c>
      <c r="Q8" s="22">
        <f>COUNTIF(S4:S7,3)</f>
        <v>2</v>
      </c>
      <c r="R8" s="22">
        <f>COUNTIF(S4:S7,1)</f>
        <v>0</v>
      </c>
      <c r="S8" s="22">
        <f>COUNTIF(S4:S7,0)</f>
        <v>1</v>
      </c>
    </row>
    <row r="10" spans="1:30" x14ac:dyDescent="0.4">
      <c r="B10" t="s">
        <v>13</v>
      </c>
      <c r="H10" t="s">
        <v>14</v>
      </c>
    </row>
    <row r="11" spans="1:30" x14ac:dyDescent="0.4">
      <c r="C11" s="489">
        <v>2</v>
      </c>
      <c r="D11" s="490"/>
      <c r="E11" s="490"/>
      <c r="F11" s="490"/>
      <c r="G11" s="491"/>
      <c r="H11" s="492" t="str">
        <f>C12</f>
        <v>FC平田</v>
      </c>
      <c r="I11" s="492"/>
      <c r="J11" s="492"/>
      <c r="K11" s="492" t="str">
        <f>C13</f>
        <v>F.S．オーガA</v>
      </c>
      <c r="L11" s="492"/>
      <c r="M11" s="492"/>
      <c r="N11" s="492" t="str">
        <f>C14</f>
        <v>ひたち野ライズA</v>
      </c>
      <c r="O11" s="492"/>
      <c r="P11" s="492"/>
      <c r="Q11" s="492" t="str">
        <f>C15</f>
        <v>AFU-F</v>
      </c>
      <c r="R11" s="492"/>
      <c r="S11" s="492"/>
      <c r="T11" s="2" t="s">
        <v>2</v>
      </c>
      <c r="U11" s="2" t="s">
        <v>3</v>
      </c>
      <c r="V11" s="2" t="s">
        <v>4</v>
      </c>
      <c r="W11" s="3" t="s">
        <v>5</v>
      </c>
      <c r="X11" s="3" t="s">
        <v>6</v>
      </c>
      <c r="Y11" s="3" t="s">
        <v>7</v>
      </c>
      <c r="Z11" s="3" t="s">
        <v>8</v>
      </c>
      <c r="AA11" s="2" t="s">
        <v>9</v>
      </c>
      <c r="AB11" s="2" t="s">
        <v>10</v>
      </c>
      <c r="AC11" s="2" t="s">
        <v>11</v>
      </c>
      <c r="AD11" s="3" t="s">
        <v>12</v>
      </c>
    </row>
    <row r="12" spans="1:30" ht="37.5" customHeight="1" x14ac:dyDescent="0.4">
      <c r="C12" s="473" t="s">
        <v>353</v>
      </c>
      <c r="D12" s="474"/>
      <c r="E12" s="474"/>
      <c r="F12" s="474"/>
      <c r="G12" s="475"/>
      <c r="H12" s="4"/>
      <c r="I12" s="5"/>
      <c r="J12" s="6"/>
      <c r="K12" s="7">
        <f>I13</f>
        <v>14</v>
      </c>
      <c r="L12" s="8">
        <f>H13</f>
        <v>1</v>
      </c>
      <c r="M12" s="9">
        <f>IF(K12&gt;L12,3,IF(K12=L12,1,0))</f>
        <v>3</v>
      </c>
      <c r="N12" s="7">
        <f>I14</f>
        <v>1</v>
      </c>
      <c r="O12" s="8">
        <f>H14</f>
        <v>4</v>
      </c>
      <c r="P12" s="9">
        <f>IF(N12&gt;O12,3,IF(N12=O12,1,0))</f>
        <v>0</v>
      </c>
      <c r="Q12" s="7">
        <f>I15</f>
        <v>5</v>
      </c>
      <c r="R12" s="8">
        <f>H15</f>
        <v>0</v>
      </c>
      <c r="S12" s="10">
        <f>IF(Q12&gt;R12,3,IF(Q12=R12,1,0))</f>
        <v>3</v>
      </c>
      <c r="T12" s="11">
        <f>J16</f>
        <v>2</v>
      </c>
      <c r="U12" s="11">
        <f>I16</f>
        <v>0</v>
      </c>
      <c r="V12" s="11">
        <f>H16</f>
        <v>1</v>
      </c>
      <c r="W12" s="12">
        <f>H12+K12+N12+Q12</f>
        <v>20</v>
      </c>
      <c r="X12" s="12">
        <f>I12+L12+O12+R12</f>
        <v>5</v>
      </c>
      <c r="Y12" s="12">
        <f>W12-X12</f>
        <v>15</v>
      </c>
      <c r="Z12" s="12">
        <f>J12+M12+P12+S12</f>
        <v>6</v>
      </c>
      <c r="AA12" s="12">
        <f>Y12/100</f>
        <v>0.15</v>
      </c>
      <c r="AB12" s="12">
        <f t="shared" ref="AB12:AB15" si="1">W12/10000</f>
        <v>2E-3</v>
      </c>
      <c r="AC12" s="12">
        <f>Z12+AA12+AB12</f>
        <v>6.1520000000000001</v>
      </c>
      <c r="AD12" s="12">
        <f>RANK(AC12,AC12:AC15)</f>
        <v>1</v>
      </c>
    </row>
    <row r="13" spans="1:30" ht="37.5" customHeight="1" x14ac:dyDescent="0.4">
      <c r="C13" s="473" t="s">
        <v>523</v>
      </c>
      <c r="D13" s="474"/>
      <c r="E13" s="474"/>
      <c r="F13" s="474"/>
      <c r="G13" s="475"/>
      <c r="H13" s="13">
        <v>1</v>
      </c>
      <c r="I13" s="14">
        <v>14</v>
      </c>
      <c r="J13" s="15">
        <f>IF(H13&gt;I13,3,IF(H13=I13,1,0))</f>
        <v>0</v>
      </c>
      <c r="K13" s="16"/>
      <c r="L13" s="17"/>
      <c r="M13" s="18"/>
      <c r="N13" s="19">
        <f>L14</f>
        <v>9</v>
      </c>
      <c r="O13" s="20">
        <f>K14</f>
        <v>3</v>
      </c>
      <c r="P13" s="21">
        <f>IF(N13&gt;O13,3,IF(N13=O13,1,0))</f>
        <v>3</v>
      </c>
      <c r="Q13" s="19">
        <f>L15</f>
        <v>7</v>
      </c>
      <c r="R13" s="20">
        <f>K15</f>
        <v>0</v>
      </c>
      <c r="S13" s="15">
        <f>IF(Q13&gt;R13,3,IF(Q13=R13,1,0))</f>
        <v>3</v>
      </c>
      <c r="T13" s="11">
        <f>M16</f>
        <v>2</v>
      </c>
      <c r="U13" s="11">
        <f>L16</f>
        <v>0</v>
      </c>
      <c r="V13" s="11">
        <f>K16</f>
        <v>1</v>
      </c>
      <c r="W13" s="12">
        <f t="shared" ref="W13:X15" si="2">H13+K13+N13+Q13</f>
        <v>17</v>
      </c>
      <c r="X13" s="12">
        <f t="shared" si="2"/>
        <v>17</v>
      </c>
      <c r="Y13" s="12">
        <f t="shared" ref="Y13:Y15" si="3">W13-X13</f>
        <v>0</v>
      </c>
      <c r="Z13" s="12">
        <f t="shared" ref="Z13:Z15" si="4">J13+M13+P13+S13</f>
        <v>6</v>
      </c>
      <c r="AA13" s="12">
        <f t="shared" ref="AA13:AA15" si="5">Y13/100</f>
        <v>0</v>
      </c>
      <c r="AB13" s="12">
        <f t="shared" si="1"/>
        <v>1.6999999999999999E-3</v>
      </c>
      <c r="AC13" s="12">
        <f t="shared" ref="AC13:AC15" si="6">Z13+AA13+AB13</f>
        <v>6.0016999999999996</v>
      </c>
      <c r="AD13" s="12">
        <f>RANK(AC13,AC12:AC15)</f>
        <v>3</v>
      </c>
    </row>
    <row r="14" spans="1:30" ht="37.5" customHeight="1" x14ac:dyDescent="0.4">
      <c r="C14" s="473" t="s">
        <v>534</v>
      </c>
      <c r="D14" s="474"/>
      <c r="E14" s="474"/>
      <c r="F14" s="474"/>
      <c r="G14" s="475"/>
      <c r="H14" s="13">
        <v>4</v>
      </c>
      <c r="I14" s="14">
        <v>1</v>
      </c>
      <c r="J14" s="15">
        <f>IF(H14&gt;I14,3,IF(H14=I14,1,0))</f>
        <v>3</v>
      </c>
      <c r="K14" s="13">
        <v>3</v>
      </c>
      <c r="L14" s="14">
        <v>9</v>
      </c>
      <c r="M14" s="15">
        <f>IF(K14&gt;L14,3,IF(K14=L14,1,0))</f>
        <v>0</v>
      </c>
      <c r="N14" s="16"/>
      <c r="O14" s="17"/>
      <c r="P14" s="18"/>
      <c r="Q14" s="19">
        <f>O15</f>
        <v>6</v>
      </c>
      <c r="R14" s="20">
        <f>N15</f>
        <v>2</v>
      </c>
      <c r="S14" s="15">
        <f>IF(Q14&gt;R14,3,IF(Q14=R14,1,0))</f>
        <v>3</v>
      </c>
      <c r="T14" s="11">
        <f>P16</f>
        <v>2</v>
      </c>
      <c r="U14" s="11">
        <f>O16</f>
        <v>0</v>
      </c>
      <c r="V14" s="11">
        <f>N16</f>
        <v>1</v>
      </c>
      <c r="W14" s="12">
        <f t="shared" si="2"/>
        <v>13</v>
      </c>
      <c r="X14" s="12">
        <f t="shared" si="2"/>
        <v>12</v>
      </c>
      <c r="Y14" s="12">
        <f t="shared" si="3"/>
        <v>1</v>
      </c>
      <c r="Z14" s="12">
        <f t="shared" si="4"/>
        <v>6</v>
      </c>
      <c r="AA14" s="12">
        <f t="shared" si="5"/>
        <v>0.01</v>
      </c>
      <c r="AB14" s="12">
        <f t="shared" si="1"/>
        <v>1.2999999999999999E-3</v>
      </c>
      <c r="AC14" s="12">
        <f t="shared" si="6"/>
        <v>6.0112999999999994</v>
      </c>
      <c r="AD14" s="12">
        <f>RANK(AC14,AC12:AC15)</f>
        <v>2</v>
      </c>
    </row>
    <row r="15" spans="1:30" ht="37.5" customHeight="1" x14ac:dyDescent="0.4">
      <c r="C15" s="473" t="s">
        <v>389</v>
      </c>
      <c r="D15" s="474"/>
      <c r="E15" s="474"/>
      <c r="F15" s="474"/>
      <c r="G15" s="475"/>
      <c r="H15" s="13">
        <v>0</v>
      </c>
      <c r="I15" s="14">
        <v>5</v>
      </c>
      <c r="J15" s="15">
        <f>IF(H15&gt;I15,3,IF(H15=I15,1,0))</f>
        <v>0</v>
      </c>
      <c r="K15" s="13">
        <v>0</v>
      </c>
      <c r="L15" s="14">
        <v>7</v>
      </c>
      <c r="M15" s="15">
        <f>IF(K15&gt;L15,3,IF(K15=L15,1,0))</f>
        <v>0</v>
      </c>
      <c r="N15" s="13">
        <v>2</v>
      </c>
      <c r="O15" s="14">
        <v>6</v>
      </c>
      <c r="P15" s="15">
        <f>IF(N15&gt;O15,3,IF(N15=O15,1,0))</f>
        <v>0</v>
      </c>
      <c r="Q15" s="16"/>
      <c r="R15" s="17"/>
      <c r="S15" s="18"/>
      <c r="T15" s="11">
        <f>S16</f>
        <v>0</v>
      </c>
      <c r="U15" s="11">
        <f>R16</f>
        <v>0</v>
      </c>
      <c r="V15" s="11">
        <f>Q16</f>
        <v>3</v>
      </c>
      <c r="W15" s="12">
        <f t="shared" si="2"/>
        <v>2</v>
      </c>
      <c r="X15" s="12">
        <f t="shared" si="2"/>
        <v>18</v>
      </c>
      <c r="Y15" s="12">
        <f t="shared" si="3"/>
        <v>-16</v>
      </c>
      <c r="Z15" s="12">
        <f t="shared" si="4"/>
        <v>0</v>
      </c>
      <c r="AA15" s="12">
        <f t="shared" si="5"/>
        <v>-0.16</v>
      </c>
      <c r="AB15" s="12">
        <f t="shared" si="1"/>
        <v>2.0000000000000001E-4</v>
      </c>
      <c r="AC15" s="12">
        <f t="shared" si="6"/>
        <v>-0.1598</v>
      </c>
      <c r="AD15" s="12">
        <f>RANK(AC15,AC12:AC15)</f>
        <v>4</v>
      </c>
    </row>
    <row r="16" spans="1:30" hidden="1" x14ac:dyDescent="0.4">
      <c r="H16" s="22">
        <f>COUNTIF(J12:J15,3)</f>
        <v>1</v>
      </c>
      <c r="I16" s="22">
        <f>COUNTIF(J12:J15,1)</f>
        <v>0</v>
      </c>
      <c r="J16" s="22">
        <f>COUNTIF(J12:J15,0)</f>
        <v>2</v>
      </c>
      <c r="K16" s="22">
        <f>COUNTIF(M12:M15,3)</f>
        <v>1</v>
      </c>
      <c r="L16" s="22">
        <f>COUNTIF(M12:M15,1)</f>
        <v>0</v>
      </c>
      <c r="M16" s="22">
        <f>COUNTIF(M12:M15,0)</f>
        <v>2</v>
      </c>
      <c r="N16" s="22">
        <f>COUNTIF(P12:P15,3)</f>
        <v>1</v>
      </c>
      <c r="O16" s="22">
        <f>COUNTIF(P12:P15,1)</f>
        <v>0</v>
      </c>
      <c r="P16" s="22">
        <f>COUNTIF(P12:P15,0)</f>
        <v>2</v>
      </c>
      <c r="Q16" s="22">
        <f>COUNTIF(S12:S15,3)</f>
        <v>3</v>
      </c>
      <c r="R16" s="22">
        <f>COUNTIF(S12:S15,1)</f>
        <v>0</v>
      </c>
      <c r="S16" s="22">
        <f>COUNTIF(S12:S15,0)</f>
        <v>0</v>
      </c>
    </row>
    <row r="18" spans="3:30" hidden="1" x14ac:dyDescent="0.4">
      <c r="H18" s="22" t="e">
        <f>COUNTIF(#REF!,3)</f>
        <v>#REF!</v>
      </c>
      <c r="I18" s="22" t="e">
        <f>COUNTIF(#REF!,1)</f>
        <v>#REF!</v>
      </c>
      <c r="J18" s="22" t="e">
        <f>COUNTIF(#REF!,0)</f>
        <v>#REF!</v>
      </c>
      <c r="K18" s="22" t="e">
        <f>COUNTIF(#REF!,3)</f>
        <v>#REF!</v>
      </c>
      <c r="L18" s="22" t="e">
        <f>COUNTIF(#REF!,1)</f>
        <v>#REF!</v>
      </c>
      <c r="M18" s="22" t="e">
        <f>COUNTIF(#REF!,0)</f>
        <v>#REF!</v>
      </c>
      <c r="N18" s="22" t="e">
        <f>COUNTIF(#REF!,3)</f>
        <v>#REF!</v>
      </c>
      <c r="O18" s="22" t="e">
        <f>COUNTIF(#REF!,1)</f>
        <v>#REF!</v>
      </c>
      <c r="P18" s="22" t="e">
        <f>COUNTIF(#REF!,0)</f>
        <v>#REF!</v>
      </c>
      <c r="Q18" s="22" t="e">
        <f>COUNTIF(#REF!,3)</f>
        <v>#REF!</v>
      </c>
      <c r="R18" s="22" t="e">
        <f>COUNTIF(#REF!,1)</f>
        <v>#REF!</v>
      </c>
      <c r="S18" s="22" t="e">
        <f>COUNTIF(#REF!,0)</f>
        <v>#REF!</v>
      </c>
    </row>
    <row r="20" spans="3:30" x14ac:dyDescent="0.4">
      <c r="C20" s="464"/>
      <c r="D20" s="465"/>
      <c r="E20" s="465"/>
      <c r="F20" s="465"/>
      <c r="G20" s="465"/>
      <c r="H20" s="466" t="s">
        <v>268</v>
      </c>
      <c r="I20" s="466"/>
      <c r="J20" s="466"/>
      <c r="K20" s="466"/>
      <c r="L20" s="466"/>
      <c r="M20" s="35"/>
      <c r="N20" s="466" t="s">
        <v>269</v>
      </c>
      <c r="O20" s="466"/>
      <c r="P20" s="466"/>
      <c r="Q20" s="466"/>
      <c r="R20" s="466"/>
      <c r="S20" s="35"/>
      <c r="T20" s="466"/>
      <c r="U20" s="466"/>
      <c r="V20" s="466"/>
      <c r="W20" s="466"/>
      <c r="X20" s="466"/>
      <c r="Y20" s="466"/>
      <c r="Z20" s="466"/>
      <c r="AA20" s="466"/>
      <c r="AB20" s="466"/>
      <c r="AC20" s="466"/>
      <c r="AD20" s="466"/>
    </row>
    <row r="21" spans="3:30" x14ac:dyDescent="0.4">
      <c r="C21" s="453">
        <v>0.35416666666666669</v>
      </c>
      <c r="D21" s="454"/>
      <c r="E21" s="454"/>
      <c r="F21" s="454"/>
      <c r="G21" s="454"/>
      <c r="H21" s="665" t="s">
        <v>347</v>
      </c>
      <c r="I21" s="665"/>
      <c r="J21" s="34"/>
      <c r="K21" s="665" t="s">
        <v>527</v>
      </c>
      <c r="L21" s="665"/>
      <c r="M21" s="290"/>
      <c r="N21" s="666" t="s">
        <v>353</v>
      </c>
      <c r="O21" s="666"/>
      <c r="P21" s="290"/>
      <c r="Q21" s="666" t="s">
        <v>529</v>
      </c>
      <c r="R21" s="666"/>
      <c r="S21" s="22"/>
      <c r="T21" s="594"/>
      <c r="U21" s="594"/>
      <c r="V21" s="658"/>
      <c r="W21" s="658"/>
      <c r="X21" s="594"/>
      <c r="Y21" s="594"/>
      <c r="Z21" s="594"/>
      <c r="AA21" s="594"/>
      <c r="AB21" s="594"/>
      <c r="AC21" s="594"/>
      <c r="AD21" s="594"/>
    </row>
    <row r="22" spans="3:30" x14ac:dyDescent="0.4">
      <c r="C22" s="451" t="s">
        <v>32</v>
      </c>
      <c r="D22" s="452"/>
      <c r="E22" s="452"/>
      <c r="F22" s="452"/>
      <c r="G22" s="452"/>
      <c r="H22" s="659" t="s">
        <v>530</v>
      </c>
      <c r="I22" s="660"/>
      <c r="J22" s="660"/>
      <c r="K22" s="660"/>
      <c r="L22" s="661"/>
      <c r="M22" s="290"/>
      <c r="N22" s="662" t="s">
        <v>534</v>
      </c>
      <c r="O22" s="663"/>
      <c r="P22" s="663"/>
      <c r="Q22" s="663"/>
      <c r="R22" s="664"/>
      <c r="S22" s="22"/>
      <c r="T22" s="476"/>
      <c r="U22" s="477"/>
      <c r="V22" s="477"/>
      <c r="W22" s="478"/>
      <c r="X22" s="473"/>
      <c r="Y22" s="474"/>
      <c r="Z22" s="474"/>
      <c r="AA22" s="474"/>
      <c r="AB22" s="474"/>
      <c r="AC22" s="474"/>
      <c r="AD22" s="475"/>
    </row>
    <row r="23" spans="3:30" x14ac:dyDescent="0.4">
      <c r="C23" s="453">
        <v>0.37152777777777773</v>
      </c>
      <c r="D23" s="454"/>
      <c r="E23" s="454"/>
      <c r="F23" s="454"/>
      <c r="G23" s="454"/>
      <c r="H23" s="667" t="s">
        <v>531</v>
      </c>
      <c r="I23" s="667"/>
      <c r="J23" s="297"/>
      <c r="K23" s="668" t="s">
        <v>536</v>
      </c>
      <c r="L23" s="669"/>
      <c r="M23" s="290"/>
      <c r="N23" s="668" t="s">
        <v>534</v>
      </c>
      <c r="O23" s="669"/>
      <c r="P23" s="290"/>
      <c r="Q23" s="662" t="s">
        <v>389</v>
      </c>
      <c r="R23" s="664"/>
      <c r="S23" s="22"/>
      <c r="T23" s="476"/>
      <c r="U23" s="478"/>
      <c r="V23" s="476"/>
      <c r="W23" s="478"/>
      <c r="X23" s="473"/>
      <c r="Y23" s="475"/>
      <c r="Z23" s="473"/>
      <c r="AA23" s="474"/>
      <c r="AB23" s="474"/>
      <c r="AC23" s="474"/>
      <c r="AD23" s="475"/>
    </row>
    <row r="24" spans="3:30" x14ac:dyDescent="0.4">
      <c r="C24" s="451" t="s">
        <v>32</v>
      </c>
      <c r="D24" s="452"/>
      <c r="E24" s="452"/>
      <c r="F24" s="452"/>
      <c r="G24" s="452"/>
      <c r="H24" s="659" t="s">
        <v>346</v>
      </c>
      <c r="I24" s="660"/>
      <c r="J24" s="660"/>
      <c r="K24" s="660"/>
      <c r="L24" s="661"/>
      <c r="M24" s="290"/>
      <c r="N24" s="662" t="s">
        <v>353</v>
      </c>
      <c r="O24" s="663"/>
      <c r="P24" s="663"/>
      <c r="Q24" s="663"/>
      <c r="R24" s="664"/>
      <c r="S24" s="22"/>
      <c r="T24" s="476"/>
      <c r="U24" s="477"/>
      <c r="V24" s="477"/>
      <c r="W24" s="478"/>
      <c r="X24" s="473"/>
      <c r="Y24" s="474"/>
      <c r="Z24" s="474"/>
      <c r="AA24" s="474"/>
      <c r="AB24" s="474"/>
      <c r="AC24" s="474"/>
      <c r="AD24" s="475"/>
    </row>
    <row r="25" spans="3:30" x14ac:dyDescent="0.4">
      <c r="C25" s="453">
        <v>0.3888888888888889</v>
      </c>
      <c r="D25" s="454"/>
      <c r="E25" s="454"/>
      <c r="F25" s="454"/>
      <c r="G25" s="454"/>
      <c r="H25" s="665" t="s">
        <v>347</v>
      </c>
      <c r="I25" s="665"/>
      <c r="J25" s="297"/>
      <c r="K25" s="667" t="s">
        <v>531</v>
      </c>
      <c r="L25" s="667"/>
      <c r="M25" s="290"/>
      <c r="N25" s="666" t="s">
        <v>353</v>
      </c>
      <c r="O25" s="666"/>
      <c r="P25" s="290"/>
      <c r="Q25" s="668" t="s">
        <v>534</v>
      </c>
      <c r="R25" s="669"/>
      <c r="S25" s="22"/>
      <c r="T25" s="476"/>
      <c r="U25" s="478"/>
      <c r="V25" s="476"/>
      <c r="W25" s="478"/>
      <c r="X25" s="473"/>
      <c r="Y25" s="475"/>
      <c r="Z25" s="473"/>
      <c r="AA25" s="474"/>
      <c r="AB25" s="474"/>
      <c r="AC25" s="474"/>
      <c r="AD25" s="475"/>
    </row>
    <row r="26" spans="3:30" x14ac:dyDescent="0.4">
      <c r="C26" s="451" t="s">
        <v>32</v>
      </c>
      <c r="D26" s="452"/>
      <c r="E26" s="452"/>
      <c r="F26" s="452"/>
      <c r="G26" s="452"/>
      <c r="H26" s="659" t="s">
        <v>526</v>
      </c>
      <c r="I26" s="660"/>
      <c r="J26" s="660"/>
      <c r="K26" s="660"/>
      <c r="L26" s="661"/>
      <c r="M26" s="290"/>
      <c r="N26" s="662" t="s">
        <v>528</v>
      </c>
      <c r="O26" s="663"/>
      <c r="P26" s="663"/>
      <c r="Q26" s="663"/>
      <c r="R26" s="664"/>
      <c r="S26" s="22"/>
      <c r="T26" s="476"/>
      <c r="U26" s="477"/>
      <c r="V26" s="477"/>
      <c r="W26" s="478"/>
      <c r="X26" s="473"/>
      <c r="Y26" s="474"/>
      <c r="Z26" s="474"/>
      <c r="AA26" s="474"/>
      <c r="AB26" s="474"/>
      <c r="AC26" s="474"/>
      <c r="AD26" s="475"/>
    </row>
    <row r="27" spans="3:30" x14ac:dyDescent="0.4">
      <c r="C27" s="453">
        <v>0.40625</v>
      </c>
      <c r="D27" s="454"/>
      <c r="E27" s="454"/>
      <c r="F27" s="454"/>
      <c r="G27" s="454"/>
      <c r="H27" s="665" t="s">
        <v>527</v>
      </c>
      <c r="I27" s="665"/>
      <c r="J27" s="297"/>
      <c r="K27" s="668" t="s">
        <v>536</v>
      </c>
      <c r="L27" s="669"/>
      <c r="M27" s="290"/>
      <c r="N27" s="666" t="s">
        <v>529</v>
      </c>
      <c r="O27" s="666"/>
      <c r="P27" s="290"/>
      <c r="Q27" s="662" t="s">
        <v>389</v>
      </c>
      <c r="R27" s="664"/>
      <c r="S27" s="22"/>
      <c r="T27" s="476"/>
      <c r="U27" s="478"/>
      <c r="V27" s="476"/>
      <c r="W27" s="478"/>
      <c r="X27" s="473"/>
      <c r="Y27" s="475"/>
      <c r="Z27" s="473"/>
      <c r="AA27" s="474"/>
      <c r="AB27" s="474"/>
      <c r="AC27" s="474"/>
      <c r="AD27" s="475"/>
    </row>
    <row r="28" spans="3:30" x14ac:dyDescent="0.4">
      <c r="C28" s="451" t="s">
        <v>32</v>
      </c>
      <c r="D28" s="452"/>
      <c r="E28" s="452"/>
      <c r="F28" s="452"/>
      <c r="G28" s="452"/>
      <c r="H28" s="659" t="s">
        <v>346</v>
      </c>
      <c r="I28" s="660"/>
      <c r="J28" s="660"/>
      <c r="K28" s="660"/>
      <c r="L28" s="661"/>
      <c r="M28" s="290"/>
      <c r="N28" s="662" t="s">
        <v>353</v>
      </c>
      <c r="O28" s="663"/>
      <c r="P28" s="663"/>
      <c r="Q28" s="663"/>
      <c r="R28" s="664"/>
      <c r="S28" s="22"/>
      <c r="T28" s="476"/>
      <c r="U28" s="477"/>
      <c r="V28" s="477"/>
      <c r="W28" s="478"/>
      <c r="X28" s="473"/>
      <c r="Y28" s="474"/>
      <c r="Z28" s="474"/>
      <c r="AA28" s="474"/>
      <c r="AB28" s="474"/>
      <c r="AC28" s="474"/>
      <c r="AD28" s="475"/>
    </row>
    <row r="29" spans="3:30" x14ac:dyDescent="0.4">
      <c r="C29" s="453">
        <v>0.4236111111111111</v>
      </c>
      <c r="D29" s="454"/>
      <c r="E29" s="454"/>
      <c r="F29" s="454"/>
      <c r="G29" s="454"/>
      <c r="H29" s="665" t="s">
        <v>347</v>
      </c>
      <c r="I29" s="665"/>
      <c r="J29" s="297"/>
      <c r="K29" s="668" t="s">
        <v>536</v>
      </c>
      <c r="L29" s="669"/>
      <c r="M29" s="290"/>
      <c r="N29" s="666" t="s">
        <v>353</v>
      </c>
      <c r="O29" s="666"/>
      <c r="P29" s="290"/>
      <c r="Q29" s="662" t="s">
        <v>389</v>
      </c>
      <c r="R29" s="664"/>
      <c r="S29" s="22"/>
      <c r="T29" s="476"/>
      <c r="U29" s="478"/>
      <c r="V29" s="476"/>
      <c r="W29" s="478"/>
      <c r="X29" s="473"/>
      <c r="Y29" s="475"/>
      <c r="Z29" s="473"/>
      <c r="AA29" s="474"/>
      <c r="AB29" s="474"/>
      <c r="AC29" s="474"/>
      <c r="AD29" s="475"/>
    </row>
    <row r="30" spans="3:30" x14ac:dyDescent="0.4">
      <c r="C30" s="451" t="s">
        <v>32</v>
      </c>
      <c r="D30" s="452"/>
      <c r="E30" s="452"/>
      <c r="F30" s="452"/>
      <c r="G30" s="452"/>
      <c r="H30" s="659" t="s">
        <v>526</v>
      </c>
      <c r="I30" s="660"/>
      <c r="J30" s="660"/>
      <c r="K30" s="660"/>
      <c r="L30" s="661"/>
      <c r="M30" s="290"/>
      <c r="N30" s="662" t="s">
        <v>528</v>
      </c>
      <c r="O30" s="663"/>
      <c r="P30" s="663"/>
      <c r="Q30" s="663"/>
      <c r="R30" s="664"/>
      <c r="S30" s="22"/>
      <c r="T30" s="476"/>
      <c r="U30" s="477"/>
      <c r="V30" s="477"/>
      <c r="W30" s="478"/>
      <c r="X30" s="473"/>
      <c r="Y30" s="474"/>
      <c r="Z30" s="474"/>
      <c r="AA30" s="474"/>
      <c r="AB30" s="474"/>
      <c r="AC30" s="474"/>
      <c r="AD30" s="475"/>
    </row>
    <row r="31" spans="3:30" x14ac:dyDescent="0.4">
      <c r="C31" s="453">
        <v>0.44097222222222227</v>
      </c>
      <c r="D31" s="454"/>
      <c r="E31" s="454"/>
      <c r="F31" s="454"/>
      <c r="G31" s="454"/>
      <c r="H31" s="665" t="s">
        <v>527</v>
      </c>
      <c r="I31" s="665"/>
      <c r="J31" s="297"/>
      <c r="K31" s="667" t="s">
        <v>531</v>
      </c>
      <c r="L31" s="667"/>
      <c r="M31" s="290"/>
      <c r="N31" s="666" t="s">
        <v>529</v>
      </c>
      <c r="O31" s="666"/>
      <c r="P31" s="290"/>
      <c r="Q31" s="668" t="s">
        <v>534</v>
      </c>
      <c r="R31" s="669"/>
      <c r="S31" s="22"/>
      <c r="T31" s="476"/>
      <c r="U31" s="478"/>
      <c r="V31" s="476"/>
      <c r="W31" s="478"/>
      <c r="X31" s="473"/>
      <c r="Y31" s="475"/>
      <c r="Z31" s="473"/>
      <c r="AA31" s="474"/>
      <c r="AB31" s="474"/>
      <c r="AC31" s="474"/>
      <c r="AD31" s="475"/>
    </row>
    <row r="32" spans="3:30" x14ac:dyDescent="0.4">
      <c r="C32" s="451" t="s">
        <v>32</v>
      </c>
      <c r="D32" s="452"/>
      <c r="E32" s="452"/>
      <c r="F32" s="452"/>
      <c r="G32" s="452"/>
      <c r="H32" s="659" t="s">
        <v>536</v>
      </c>
      <c r="I32" s="660"/>
      <c r="J32" s="660"/>
      <c r="K32" s="660"/>
      <c r="L32" s="661"/>
      <c r="M32" s="290"/>
      <c r="N32" s="662" t="s">
        <v>391</v>
      </c>
      <c r="O32" s="663"/>
      <c r="P32" s="663"/>
      <c r="Q32" s="663"/>
      <c r="R32" s="664"/>
      <c r="S32" s="22"/>
      <c r="T32" s="476"/>
      <c r="U32" s="477"/>
      <c r="V32" s="477"/>
      <c r="W32" s="478"/>
      <c r="X32" s="473"/>
      <c r="Y32" s="474"/>
      <c r="Z32" s="474"/>
      <c r="AA32" s="474"/>
      <c r="AB32" s="474"/>
      <c r="AC32" s="474"/>
      <c r="AD32" s="475"/>
    </row>
    <row r="33" spans="2:30" ht="19.5" x14ac:dyDescent="0.4">
      <c r="C33" s="472">
        <v>0.46527777777777779</v>
      </c>
      <c r="D33" s="472"/>
      <c r="E33" s="472"/>
      <c r="F33" s="472"/>
      <c r="G33" s="472"/>
      <c r="H33" s="673" t="s">
        <v>37</v>
      </c>
      <c r="I33" s="674"/>
      <c r="J33" s="291"/>
      <c r="K33" s="673" t="s">
        <v>465</v>
      </c>
      <c r="L33" s="674"/>
      <c r="M33" s="292"/>
      <c r="N33" s="673" t="s">
        <v>532</v>
      </c>
      <c r="O33" s="674"/>
      <c r="P33" s="291"/>
      <c r="Q33" s="673" t="s">
        <v>41</v>
      </c>
      <c r="R33" s="674"/>
      <c r="S33" s="39"/>
      <c r="T33" s="564"/>
      <c r="U33" s="566"/>
      <c r="V33" s="564"/>
      <c r="W33" s="566"/>
      <c r="X33" s="670"/>
      <c r="Y33" s="671"/>
      <c r="Z33" s="670"/>
      <c r="AA33" s="672"/>
      <c r="AB33" s="672"/>
      <c r="AC33" s="672"/>
      <c r="AD33" s="671"/>
    </row>
    <row r="34" spans="2:30" x14ac:dyDescent="0.4">
      <c r="C34" s="451" t="s">
        <v>32</v>
      </c>
      <c r="D34" s="452"/>
      <c r="E34" s="452"/>
      <c r="F34" s="452"/>
      <c r="G34" s="452"/>
      <c r="H34" s="662"/>
      <c r="I34" s="663"/>
      <c r="J34" s="663"/>
      <c r="K34" s="663"/>
      <c r="L34" s="664"/>
      <c r="M34" s="290"/>
      <c r="N34" s="662"/>
      <c r="O34" s="663"/>
      <c r="P34" s="663"/>
      <c r="Q34" s="663"/>
      <c r="R34" s="664"/>
      <c r="S34" s="22"/>
      <c r="T34" s="469"/>
      <c r="U34" s="471"/>
      <c r="V34" s="471"/>
      <c r="W34" s="470"/>
      <c r="X34" s="525"/>
      <c r="Y34" s="526"/>
      <c r="Z34" s="526"/>
      <c r="AA34" s="526"/>
      <c r="AB34" s="526"/>
      <c r="AC34" s="526"/>
      <c r="AD34" s="527"/>
    </row>
    <row r="35" spans="2:30" x14ac:dyDescent="0.4">
      <c r="C35" s="472">
        <v>0.4826388888888889</v>
      </c>
      <c r="D35" s="472"/>
      <c r="E35" s="472"/>
      <c r="F35" s="472"/>
      <c r="G35" s="472"/>
      <c r="H35" s="662"/>
      <c r="I35" s="664"/>
      <c r="J35" s="75"/>
      <c r="K35" s="662"/>
      <c r="L35" s="664"/>
      <c r="M35" s="290"/>
      <c r="N35" s="662"/>
      <c r="O35" s="664"/>
      <c r="P35" s="75"/>
      <c r="Q35" s="662"/>
      <c r="R35" s="664"/>
      <c r="S35" s="22"/>
      <c r="T35" s="476"/>
      <c r="U35" s="478"/>
      <c r="V35" s="476"/>
      <c r="W35" s="478"/>
      <c r="X35" s="473"/>
      <c r="Y35" s="475"/>
      <c r="Z35" s="473"/>
      <c r="AA35" s="474"/>
      <c r="AB35" s="474"/>
      <c r="AC35" s="474"/>
      <c r="AD35" s="475"/>
    </row>
    <row r="36" spans="2:30" x14ac:dyDescent="0.4">
      <c r="C36" s="451" t="s">
        <v>32</v>
      </c>
      <c r="D36" s="452"/>
      <c r="E36" s="452"/>
      <c r="F36" s="452"/>
      <c r="G36" s="452"/>
      <c r="H36" s="673"/>
      <c r="I36" s="675"/>
      <c r="J36" s="675"/>
      <c r="K36" s="675"/>
      <c r="L36" s="674"/>
      <c r="M36" s="292"/>
      <c r="N36" s="673"/>
      <c r="O36" s="675"/>
      <c r="P36" s="675"/>
      <c r="Q36" s="675"/>
      <c r="R36" s="674"/>
      <c r="S36" s="40"/>
      <c r="T36" s="525"/>
      <c r="U36" s="526"/>
      <c r="V36" s="526"/>
      <c r="W36" s="527"/>
      <c r="X36" s="676"/>
      <c r="Y36" s="677"/>
      <c r="Z36" s="677"/>
      <c r="AA36" s="677"/>
      <c r="AB36" s="677"/>
      <c r="AC36" s="677"/>
      <c r="AD36" s="678"/>
    </row>
    <row r="37" spans="2:30" x14ac:dyDescent="0.4">
      <c r="C37" s="36"/>
      <c r="D37" s="36"/>
      <c r="E37" s="36"/>
      <c r="F37" s="36"/>
      <c r="G37" s="36"/>
      <c r="H37" s="37"/>
      <c r="I37" s="37"/>
      <c r="J37" s="37"/>
      <c r="K37" s="37"/>
      <c r="L37" s="37"/>
      <c r="N37" s="23"/>
      <c r="O37" s="23"/>
      <c r="P37" s="23"/>
      <c r="Q37" s="23"/>
      <c r="R37" s="23"/>
      <c r="T37" s="38"/>
      <c r="U37" s="38"/>
      <c r="V37" s="38"/>
      <c r="W37" s="38"/>
      <c r="X37" s="23"/>
      <c r="Y37" s="23"/>
      <c r="Z37" s="23"/>
      <c r="AA37" s="23"/>
      <c r="AB37" s="23"/>
      <c r="AC37" s="23"/>
      <c r="AD37" s="23"/>
    </row>
    <row r="38" spans="2:30" ht="18.75" customHeight="1" x14ac:dyDescent="0.4"/>
    <row r="39" spans="2:30" ht="18.75" customHeight="1" thickBot="1" x14ac:dyDescent="0.45">
      <c r="B39" s="23" t="s">
        <v>19</v>
      </c>
      <c r="C39" s="479" t="s">
        <v>543</v>
      </c>
      <c r="D39" s="420"/>
      <c r="E39" s="420"/>
      <c r="F39" s="420"/>
      <c r="G39" s="480"/>
      <c r="H39" s="23" t="s">
        <v>20</v>
      </c>
      <c r="I39" s="23" t="s">
        <v>21</v>
      </c>
    </row>
    <row r="40" spans="2:30" ht="18.75" customHeight="1" x14ac:dyDescent="0.4">
      <c r="C40" s="481"/>
      <c r="D40" s="482"/>
      <c r="E40" s="482"/>
      <c r="F40" s="482"/>
      <c r="G40" s="483"/>
      <c r="H40" s="24">
        <v>5</v>
      </c>
      <c r="I40" s="25"/>
    </row>
    <row r="41" spans="2:30" ht="18.75" customHeight="1" thickBot="1" x14ac:dyDescent="0.45">
      <c r="B41" s="23"/>
      <c r="C41" s="23"/>
      <c r="D41" s="23"/>
      <c r="E41" s="23"/>
      <c r="F41" s="23"/>
      <c r="G41" s="23"/>
      <c r="H41" s="23" t="s">
        <v>37</v>
      </c>
      <c r="I41" s="26"/>
      <c r="K41" s="479" t="s">
        <v>543</v>
      </c>
      <c r="L41" s="420"/>
      <c r="M41" s="420"/>
      <c r="N41" s="420"/>
      <c r="O41" s="480"/>
      <c r="Q41" s="23" t="s">
        <v>20</v>
      </c>
      <c r="R41" s="23" t="s">
        <v>21</v>
      </c>
    </row>
    <row r="42" spans="2:30" ht="18.75" customHeight="1" x14ac:dyDescent="0.4">
      <c r="B42" s="23"/>
      <c r="C42" s="23"/>
      <c r="D42" s="23"/>
      <c r="E42" s="23"/>
      <c r="F42" s="23"/>
      <c r="G42" s="23"/>
      <c r="H42" s="23"/>
      <c r="I42" s="27"/>
      <c r="K42" s="481"/>
      <c r="L42" s="482"/>
      <c r="M42" s="482"/>
      <c r="N42" s="482"/>
      <c r="O42" s="483"/>
      <c r="Q42" s="28">
        <v>0</v>
      </c>
      <c r="R42" s="29"/>
    </row>
    <row r="43" spans="2:30" ht="18.75" customHeight="1" thickBot="1" x14ac:dyDescent="0.45">
      <c r="B43" s="23" t="s">
        <v>22</v>
      </c>
      <c r="C43" s="479" t="s">
        <v>534</v>
      </c>
      <c r="D43" s="420"/>
      <c r="E43" s="420"/>
      <c r="F43" s="420"/>
      <c r="G43" s="480"/>
      <c r="H43" s="30">
        <v>1</v>
      </c>
      <c r="I43" s="31"/>
      <c r="K43" s="314"/>
      <c r="L43" s="314"/>
      <c r="M43" s="314"/>
      <c r="N43" s="314"/>
      <c r="O43" s="314"/>
      <c r="R43" s="27"/>
    </row>
    <row r="44" spans="2:30" ht="18.75" customHeight="1" thickBot="1" x14ac:dyDescent="0.45">
      <c r="B44" s="23"/>
      <c r="C44" s="481"/>
      <c r="D44" s="482"/>
      <c r="E44" s="482"/>
      <c r="F44" s="482"/>
      <c r="G44" s="483"/>
      <c r="H44" s="23"/>
      <c r="I44" s="1"/>
      <c r="K44" s="314"/>
      <c r="L44" s="314"/>
      <c r="M44" s="314"/>
      <c r="N44" s="314"/>
      <c r="O44" s="314"/>
      <c r="R44" s="27"/>
      <c r="T44" s="533" t="s">
        <v>542</v>
      </c>
      <c r="U44" s="534"/>
      <c r="V44" s="534"/>
      <c r="W44" s="534"/>
      <c r="X44" s="535"/>
      <c r="Y44" s="23" t="s">
        <v>20</v>
      </c>
      <c r="Z44" s="23" t="s">
        <v>21</v>
      </c>
    </row>
    <row r="45" spans="2:30" ht="18.75" customHeight="1" x14ac:dyDescent="0.4">
      <c r="B45" s="23"/>
      <c r="C45" s="23"/>
      <c r="D45" s="23"/>
      <c r="E45" s="23"/>
      <c r="F45" s="23"/>
      <c r="G45" s="23"/>
      <c r="H45" s="23"/>
      <c r="K45" s="314"/>
      <c r="L45" s="314"/>
      <c r="M45" s="314"/>
      <c r="N45" s="314"/>
      <c r="O45" s="314"/>
      <c r="Q45" t="s">
        <v>4</v>
      </c>
      <c r="R45" s="27"/>
      <c r="T45" s="610"/>
      <c r="U45" s="611"/>
      <c r="V45" s="611"/>
      <c r="W45" s="611"/>
      <c r="X45" s="612"/>
      <c r="Y45" s="28"/>
    </row>
    <row r="46" spans="2:30" ht="18.75" customHeight="1" thickBot="1" x14ac:dyDescent="0.45">
      <c r="B46" s="279" t="s">
        <v>26</v>
      </c>
      <c r="C46" s="533" t="s">
        <v>542</v>
      </c>
      <c r="D46" s="534"/>
      <c r="E46" s="534"/>
      <c r="F46" s="534"/>
      <c r="G46" s="535"/>
      <c r="H46" s="23" t="s">
        <v>20</v>
      </c>
      <c r="I46" s="23" t="s">
        <v>21</v>
      </c>
      <c r="K46" s="314"/>
      <c r="L46" s="314"/>
      <c r="M46" s="314"/>
      <c r="N46" s="314"/>
      <c r="O46" s="314"/>
      <c r="R46" s="27"/>
      <c r="T46" s="536"/>
      <c r="U46" s="537"/>
      <c r="V46" s="537"/>
      <c r="W46" s="537"/>
      <c r="X46" s="538"/>
    </row>
    <row r="47" spans="2:30" ht="18.75" customHeight="1" x14ac:dyDescent="0.4">
      <c r="C47" s="536"/>
      <c r="D47" s="537"/>
      <c r="E47" s="537"/>
      <c r="F47" s="537"/>
      <c r="G47" s="538"/>
      <c r="H47" s="24">
        <v>17</v>
      </c>
      <c r="I47" s="25"/>
      <c r="K47" s="314"/>
      <c r="L47" s="314"/>
      <c r="M47" s="314"/>
      <c r="N47" s="314"/>
      <c r="O47" s="314"/>
      <c r="R47" s="27"/>
    </row>
    <row r="48" spans="2:30" ht="18.75" customHeight="1" thickBot="1" x14ac:dyDescent="0.45">
      <c r="B48" s="23"/>
      <c r="C48" s="23"/>
      <c r="D48" s="23"/>
      <c r="E48" s="23"/>
      <c r="F48" s="23"/>
      <c r="G48" s="23"/>
      <c r="H48" s="23"/>
      <c r="I48" s="27"/>
      <c r="K48" s="533" t="s">
        <v>542</v>
      </c>
      <c r="L48" s="534"/>
      <c r="M48" s="534"/>
      <c r="N48" s="534"/>
      <c r="O48" s="535"/>
      <c r="Q48" s="32"/>
      <c r="R48" s="33"/>
    </row>
    <row r="49" spans="2:18" ht="18.75" customHeight="1" x14ac:dyDescent="0.4">
      <c r="B49" s="23"/>
      <c r="C49" s="23"/>
      <c r="D49" s="23"/>
      <c r="E49" s="23"/>
      <c r="F49" s="23"/>
      <c r="G49" s="23"/>
      <c r="H49" s="23" t="s">
        <v>39</v>
      </c>
      <c r="I49" s="27"/>
      <c r="K49" s="536"/>
      <c r="L49" s="537"/>
      <c r="M49" s="537"/>
      <c r="N49" s="537"/>
      <c r="O49" s="538"/>
      <c r="Q49">
        <v>10</v>
      </c>
      <c r="R49" s="1"/>
    </row>
    <row r="50" spans="2:18" ht="18.75" customHeight="1" thickBot="1" x14ac:dyDescent="0.45">
      <c r="B50" s="23" t="s">
        <v>25</v>
      </c>
      <c r="C50" s="479" t="s">
        <v>346</v>
      </c>
      <c r="D50" s="420"/>
      <c r="E50" s="420"/>
      <c r="F50" s="420"/>
      <c r="G50" s="480"/>
      <c r="H50" s="30">
        <v>0</v>
      </c>
      <c r="I50" s="31"/>
    </row>
    <row r="51" spans="2:18" ht="18.75" customHeight="1" x14ac:dyDescent="0.4">
      <c r="B51" s="23"/>
      <c r="C51" s="481"/>
      <c r="D51" s="482"/>
      <c r="E51" s="482"/>
      <c r="F51" s="482"/>
      <c r="G51" s="483"/>
      <c r="H51" s="23"/>
      <c r="I51" s="1"/>
    </row>
  </sheetData>
  <mergeCells count="143">
    <mergeCell ref="C50:G51"/>
    <mergeCell ref="C39:G40"/>
    <mergeCell ref="K41:O42"/>
    <mergeCell ref="C43:G44"/>
    <mergeCell ref="T44:X46"/>
    <mergeCell ref="C46:G47"/>
    <mergeCell ref="K48:O49"/>
    <mergeCell ref="V35:W35"/>
    <mergeCell ref="X35:Y35"/>
    <mergeCell ref="Z35:AD35"/>
    <mergeCell ref="C36:G36"/>
    <mergeCell ref="H36:L36"/>
    <mergeCell ref="N36:R36"/>
    <mergeCell ref="T36:W36"/>
    <mergeCell ref="X36:AD36"/>
    <mergeCell ref="C35:G35"/>
    <mergeCell ref="H35:I35"/>
    <mergeCell ref="K35:L35"/>
    <mergeCell ref="N35:O35"/>
    <mergeCell ref="Q35:R35"/>
    <mergeCell ref="T35:U35"/>
    <mergeCell ref="V33:W33"/>
    <mergeCell ref="X33:Y33"/>
    <mergeCell ref="Z33:AD33"/>
    <mergeCell ref="C34:G34"/>
    <mergeCell ref="H34:L34"/>
    <mergeCell ref="N34:R34"/>
    <mergeCell ref="T34:W34"/>
    <mergeCell ref="X34:AD34"/>
    <mergeCell ref="C33:G33"/>
    <mergeCell ref="H33:I33"/>
    <mergeCell ref="K33:L33"/>
    <mergeCell ref="N33:O33"/>
    <mergeCell ref="Q33:R33"/>
    <mergeCell ref="T33:U33"/>
    <mergeCell ref="V31:W31"/>
    <mergeCell ref="X31:Y31"/>
    <mergeCell ref="Z31:AD31"/>
    <mergeCell ref="C32:G32"/>
    <mergeCell ref="H32:L32"/>
    <mergeCell ref="N32:R32"/>
    <mergeCell ref="T32:W32"/>
    <mergeCell ref="X32:AD32"/>
    <mergeCell ref="C31:G31"/>
    <mergeCell ref="H31:I31"/>
    <mergeCell ref="K31:L31"/>
    <mergeCell ref="N31:O31"/>
    <mergeCell ref="Q31:R31"/>
    <mergeCell ref="T31:U31"/>
    <mergeCell ref="V29:W29"/>
    <mergeCell ref="X29:Y29"/>
    <mergeCell ref="Z29:AD29"/>
    <mergeCell ref="C30:G30"/>
    <mergeCell ref="H30:L30"/>
    <mergeCell ref="N30:R30"/>
    <mergeCell ref="T30:W30"/>
    <mergeCell ref="X30:AD30"/>
    <mergeCell ref="C29:G29"/>
    <mergeCell ref="H29:I29"/>
    <mergeCell ref="K29:L29"/>
    <mergeCell ref="N29:O29"/>
    <mergeCell ref="Q29:R29"/>
    <mergeCell ref="T29:U29"/>
    <mergeCell ref="V27:W27"/>
    <mergeCell ref="X27:Y27"/>
    <mergeCell ref="Z27:AD27"/>
    <mergeCell ref="C28:G28"/>
    <mergeCell ref="H28:L28"/>
    <mergeCell ref="N28:R28"/>
    <mergeCell ref="T28:W28"/>
    <mergeCell ref="X28:AD28"/>
    <mergeCell ref="C27:G27"/>
    <mergeCell ref="H27:I27"/>
    <mergeCell ref="K27:L27"/>
    <mergeCell ref="N27:O27"/>
    <mergeCell ref="Q27:R27"/>
    <mergeCell ref="T27:U27"/>
    <mergeCell ref="V25:W25"/>
    <mergeCell ref="X25:Y25"/>
    <mergeCell ref="Z25:AD25"/>
    <mergeCell ref="C26:G26"/>
    <mergeCell ref="H26:L26"/>
    <mergeCell ref="N26:R26"/>
    <mergeCell ref="T26:W26"/>
    <mergeCell ref="X26:AD26"/>
    <mergeCell ref="C25:G25"/>
    <mergeCell ref="H25:I25"/>
    <mergeCell ref="K25:L25"/>
    <mergeCell ref="N25:O25"/>
    <mergeCell ref="Q25:R25"/>
    <mergeCell ref="T25:U25"/>
    <mergeCell ref="V23:W23"/>
    <mergeCell ref="X23:Y23"/>
    <mergeCell ref="Z23:AD23"/>
    <mergeCell ref="C24:G24"/>
    <mergeCell ref="H24:L24"/>
    <mergeCell ref="N24:R24"/>
    <mergeCell ref="T24:W24"/>
    <mergeCell ref="X24:AD24"/>
    <mergeCell ref="C23:G23"/>
    <mergeCell ref="H23:I23"/>
    <mergeCell ref="K23:L23"/>
    <mergeCell ref="N23:O23"/>
    <mergeCell ref="Q23:R23"/>
    <mergeCell ref="T23:U23"/>
    <mergeCell ref="V21:W21"/>
    <mergeCell ref="X21:Y21"/>
    <mergeCell ref="Z21:AD21"/>
    <mergeCell ref="C22:G22"/>
    <mergeCell ref="H22:L22"/>
    <mergeCell ref="N22:R22"/>
    <mergeCell ref="T22:W22"/>
    <mergeCell ref="X22:AD22"/>
    <mergeCell ref="C21:G21"/>
    <mergeCell ref="H21:I21"/>
    <mergeCell ref="K21:L21"/>
    <mergeCell ref="N21:O21"/>
    <mergeCell ref="Q21:R21"/>
    <mergeCell ref="T21:U21"/>
    <mergeCell ref="C12:G12"/>
    <mergeCell ref="C13:G13"/>
    <mergeCell ref="C14:G14"/>
    <mergeCell ref="C15:G15"/>
    <mergeCell ref="C20:G20"/>
    <mergeCell ref="H20:L20"/>
    <mergeCell ref="N20:R20"/>
    <mergeCell ref="T20:W20"/>
    <mergeCell ref="X20:AD20"/>
    <mergeCell ref="C4:G4"/>
    <mergeCell ref="C5:G5"/>
    <mergeCell ref="C6:G6"/>
    <mergeCell ref="C7:G7"/>
    <mergeCell ref="C11:G11"/>
    <mergeCell ref="H11:J11"/>
    <mergeCell ref="A1:AD1"/>
    <mergeCell ref="C3:G3"/>
    <mergeCell ref="H3:J3"/>
    <mergeCell ref="K3:M3"/>
    <mergeCell ref="N3:P3"/>
    <mergeCell ref="Q3:S3"/>
    <mergeCell ref="K11:M11"/>
    <mergeCell ref="N11:P11"/>
    <mergeCell ref="Q11:S11"/>
  </mergeCells>
  <phoneticPr fontId="2"/>
  <pageMargins left="0.70866141732283472" right="0.70866141732283472" top="0" bottom="0" header="0.31496062992125984" footer="0.31496062992125984"/>
  <pageSetup paperSize="8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24041-F108-4015-8176-F9E4392E1535}">
  <dimension ref="A1:AD51"/>
  <sheetViews>
    <sheetView workbookViewId="0">
      <selection activeCell="T44" sqref="T44:X46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0" ht="31.5" customHeight="1" x14ac:dyDescent="0.4">
      <c r="A1" s="458" t="s">
        <v>372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0" x14ac:dyDescent="0.4">
      <c r="B2" t="s">
        <v>0</v>
      </c>
      <c r="H2" t="s">
        <v>1</v>
      </c>
    </row>
    <row r="3" spans="1:30" x14ac:dyDescent="0.4">
      <c r="C3" s="489">
        <v>1</v>
      </c>
      <c r="D3" s="490"/>
      <c r="E3" s="490"/>
      <c r="F3" s="490"/>
      <c r="G3" s="491"/>
      <c r="H3" s="492" t="str">
        <f>C4</f>
        <v>高柳FC柏G</v>
      </c>
      <c r="I3" s="492"/>
      <c r="J3" s="492"/>
      <c r="K3" s="492" t="str">
        <f>C5</f>
        <v>リエットF</v>
      </c>
      <c r="L3" s="492"/>
      <c r="M3" s="492"/>
      <c r="N3" s="492" t="str">
        <f>C6</f>
        <v>AFU-F</v>
      </c>
      <c r="O3" s="492"/>
      <c r="P3" s="492"/>
      <c r="Q3" s="492" t="str">
        <f>C7</f>
        <v>AFU-C</v>
      </c>
      <c r="R3" s="492"/>
      <c r="S3" s="492"/>
      <c r="T3" s="2" t="s">
        <v>2</v>
      </c>
      <c r="U3" s="2" t="s">
        <v>3</v>
      </c>
      <c r="V3" s="2" t="s">
        <v>4</v>
      </c>
      <c r="W3" s="284" t="s">
        <v>5</v>
      </c>
      <c r="X3" s="284" t="s">
        <v>6</v>
      </c>
      <c r="Y3" s="284" t="s">
        <v>7</v>
      </c>
      <c r="Z3" s="284" t="s">
        <v>8</v>
      </c>
      <c r="AA3" s="2" t="s">
        <v>9</v>
      </c>
      <c r="AB3" s="2" t="s">
        <v>10</v>
      </c>
      <c r="AC3" s="2" t="s">
        <v>11</v>
      </c>
      <c r="AD3" s="284" t="s">
        <v>12</v>
      </c>
    </row>
    <row r="4" spans="1:30" ht="37.5" customHeight="1" x14ac:dyDescent="0.4">
      <c r="C4" s="473" t="s">
        <v>450</v>
      </c>
      <c r="D4" s="474"/>
      <c r="E4" s="474"/>
      <c r="F4" s="474"/>
      <c r="G4" s="475"/>
      <c r="H4" s="4"/>
      <c r="I4" s="5"/>
      <c r="J4" s="6"/>
      <c r="K4" s="7">
        <f>I5</f>
        <v>5</v>
      </c>
      <c r="L4" s="8">
        <f>H5</f>
        <v>3</v>
      </c>
      <c r="M4" s="9">
        <f>IF(K4&gt;L4,3,IF(K4=L4,1,0))</f>
        <v>3</v>
      </c>
      <c r="N4" s="7">
        <f>I6</f>
        <v>3</v>
      </c>
      <c r="O4" s="8">
        <f>H6</f>
        <v>2</v>
      </c>
      <c r="P4" s="9">
        <f>IF(N4&gt;O4,3,IF(N4=O4,1,0))</f>
        <v>3</v>
      </c>
      <c r="Q4" s="7">
        <f>I7</f>
        <v>4</v>
      </c>
      <c r="R4" s="8">
        <f>H7</f>
        <v>1</v>
      </c>
      <c r="S4" s="283">
        <f>IF(Q4&gt;R4,3,IF(Q4=R4,1,0))</f>
        <v>3</v>
      </c>
      <c r="T4" s="287">
        <f>J8</f>
        <v>3</v>
      </c>
      <c r="U4" s="287">
        <f>I8</f>
        <v>0</v>
      </c>
      <c r="V4" s="287">
        <f>H8</f>
        <v>0</v>
      </c>
      <c r="W4" s="286">
        <f t="shared" ref="W4:X7" si="0">H4+K4+N4+Q4</f>
        <v>12</v>
      </c>
      <c r="X4" s="286">
        <f t="shared" si="0"/>
        <v>6</v>
      </c>
      <c r="Y4" s="286">
        <f>W4-X4</f>
        <v>6</v>
      </c>
      <c r="Z4" s="286">
        <f>J4+M4+P4+S4</f>
        <v>9</v>
      </c>
      <c r="AA4" s="286">
        <f>Y4/100</f>
        <v>0.06</v>
      </c>
      <c r="AB4" s="286">
        <f>W4/10000</f>
        <v>1.1999999999999999E-3</v>
      </c>
      <c r="AC4" s="286">
        <f>Z4+AA4+AB4</f>
        <v>9.0612000000000013</v>
      </c>
      <c r="AD4" s="286">
        <f>RANK(AC4,AC4:AC7)</f>
        <v>1</v>
      </c>
    </row>
    <row r="5" spans="1:30" ht="37.5" customHeight="1" x14ac:dyDescent="0.4">
      <c r="C5" s="473" t="s">
        <v>544</v>
      </c>
      <c r="D5" s="474"/>
      <c r="E5" s="474"/>
      <c r="F5" s="474"/>
      <c r="G5" s="475"/>
      <c r="H5" s="280">
        <v>3</v>
      </c>
      <c r="I5" s="281">
        <v>5</v>
      </c>
      <c r="J5" s="282">
        <f>IF(H5&gt;I5,3,IF(H5=I5,1,0))</f>
        <v>0</v>
      </c>
      <c r="K5" s="16"/>
      <c r="L5" s="17"/>
      <c r="M5" s="18"/>
      <c r="N5" s="19">
        <f>L6</f>
        <v>12</v>
      </c>
      <c r="O5" s="20">
        <f>K6</f>
        <v>1</v>
      </c>
      <c r="P5" s="21">
        <f>IF(N5&gt;O5,3,IF(N5=O5,1,0))</f>
        <v>3</v>
      </c>
      <c r="Q5" s="19">
        <f>L7</f>
        <v>3</v>
      </c>
      <c r="R5" s="20">
        <f>K7</f>
        <v>3</v>
      </c>
      <c r="S5" s="282">
        <f>IF(Q5&gt;R5,3,IF(Q5=R5,1,0))</f>
        <v>1</v>
      </c>
      <c r="T5" s="287">
        <f>M8</f>
        <v>1</v>
      </c>
      <c r="U5" s="287">
        <f>L8</f>
        <v>1</v>
      </c>
      <c r="V5" s="287">
        <f>K8</f>
        <v>1</v>
      </c>
      <c r="W5" s="286">
        <f t="shared" si="0"/>
        <v>18</v>
      </c>
      <c r="X5" s="286">
        <f t="shared" si="0"/>
        <v>9</v>
      </c>
      <c r="Y5" s="286">
        <f>W5-X5</f>
        <v>9</v>
      </c>
      <c r="Z5" s="286">
        <f>J5+M5+P5+S5</f>
        <v>4</v>
      </c>
      <c r="AA5" s="286">
        <f>Y5/100</f>
        <v>0.09</v>
      </c>
      <c r="AB5" s="286">
        <f>W5/10000</f>
        <v>1.8E-3</v>
      </c>
      <c r="AC5" s="286">
        <f>Z5+AA5+AB5</f>
        <v>4.0918000000000001</v>
      </c>
      <c r="AD5" s="286">
        <v>4</v>
      </c>
    </row>
    <row r="6" spans="1:30" ht="37.5" customHeight="1" x14ac:dyDescent="0.4">
      <c r="C6" s="473" t="s">
        <v>389</v>
      </c>
      <c r="D6" s="474"/>
      <c r="E6" s="474"/>
      <c r="F6" s="474"/>
      <c r="G6" s="475"/>
      <c r="H6" s="280">
        <v>2</v>
      </c>
      <c r="I6" s="281">
        <v>3</v>
      </c>
      <c r="J6" s="282">
        <f>IF(H6&gt;I6,3,IF(H6=I6,1,0))</f>
        <v>0</v>
      </c>
      <c r="K6" s="280">
        <v>1</v>
      </c>
      <c r="L6" s="281">
        <v>12</v>
      </c>
      <c r="M6" s="282">
        <f>IF(K6&gt;L6,3,IF(K6=L6,1,0))</f>
        <v>0</v>
      </c>
      <c r="N6" s="16"/>
      <c r="O6" s="17"/>
      <c r="P6" s="18"/>
      <c r="Q6" s="19">
        <f>O7</f>
        <v>1</v>
      </c>
      <c r="R6" s="20">
        <f>N7</f>
        <v>0</v>
      </c>
      <c r="S6" s="282">
        <f>IF(Q6&gt;R6,3,IF(Q6=R6,1,0))</f>
        <v>3</v>
      </c>
      <c r="T6" s="287">
        <f>P8</f>
        <v>1</v>
      </c>
      <c r="U6" s="287">
        <f>O8</f>
        <v>0</v>
      </c>
      <c r="V6" s="287">
        <f>N8</f>
        <v>2</v>
      </c>
      <c r="W6" s="286">
        <f t="shared" si="0"/>
        <v>4</v>
      </c>
      <c r="X6" s="286">
        <f t="shared" si="0"/>
        <v>15</v>
      </c>
      <c r="Y6" s="286">
        <f>W6-X6</f>
        <v>-11</v>
      </c>
      <c r="Z6" s="286">
        <f>J6+M6+P6+S6</f>
        <v>3</v>
      </c>
      <c r="AA6" s="286">
        <f>Y6/100</f>
        <v>-0.11</v>
      </c>
      <c r="AB6" s="286">
        <f>W6/10000</f>
        <v>4.0000000000000002E-4</v>
      </c>
      <c r="AC6" s="286">
        <f>Z6+AA6+AB6</f>
        <v>2.8904000000000001</v>
      </c>
      <c r="AD6" s="286">
        <v>4</v>
      </c>
    </row>
    <row r="7" spans="1:30" ht="37.5" customHeight="1" x14ac:dyDescent="0.4">
      <c r="C7" s="473" t="s">
        <v>434</v>
      </c>
      <c r="D7" s="474"/>
      <c r="E7" s="474"/>
      <c r="F7" s="474"/>
      <c r="G7" s="475"/>
      <c r="H7" s="280">
        <v>1</v>
      </c>
      <c r="I7" s="281">
        <v>4</v>
      </c>
      <c r="J7" s="282">
        <f>IF(H7&gt;I7,3,IF(H7=I7,1,0))</f>
        <v>0</v>
      </c>
      <c r="K7" s="280">
        <v>3</v>
      </c>
      <c r="L7" s="281">
        <v>3</v>
      </c>
      <c r="M7" s="282">
        <f>IF(K7&gt;L7,3,IF(K7=L7,1,0))</f>
        <v>1</v>
      </c>
      <c r="N7" s="280">
        <v>0</v>
      </c>
      <c r="O7" s="281">
        <v>1</v>
      </c>
      <c r="P7" s="282">
        <f>IF(N7&gt;O7,3,IF(N7=O7,1,0))</f>
        <v>0</v>
      </c>
      <c r="Q7" s="16"/>
      <c r="R7" s="17"/>
      <c r="S7" s="18"/>
      <c r="T7" s="287">
        <f>S8</f>
        <v>0</v>
      </c>
      <c r="U7" s="287">
        <f>R8</f>
        <v>1</v>
      </c>
      <c r="V7" s="287">
        <f>Q8</f>
        <v>2</v>
      </c>
      <c r="W7" s="286">
        <f t="shared" si="0"/>
        <v>4</v>
      </c>
      <c r="X7" s="286">
        <f t="shared" si="0"/>
        <v>8</v>
      </c>
      <c r="Y7" s="286">
        <f>W7-X7</f>
        <v>-4</v>
      </c>
      <c r="Z7" s="286">
        <f>J7+M7+P7+S7</f>
        <v>1</v>
      </c>
      <c r="AA7" s="286">
        <f>Y7/100</f>
        <v>-0.04</v>
      </c>
      <c r="AB7" s="286">
        <f>W7/10000</f>
        <v>4.0000000000000002E-4</v>
      </c>
      <c r="AC7" s="286">
        <f>Z7+AA7+AB7</f>
        <v>0.96039999999999992</v>
      </c>
      <c r="AD7" s="286">
        <v>2</v>
      </c>
    </row>
    <row r="8" spans="1:30" hidden="1" x14ac:dyDescent="0.4">
      <c r="H8" s="22">
        <f>COUNTIF(J4:J7,3)</f>
        <v>0</v>
      </c>
      <c r="I8" s="22">
        <f>COUNTIF(J4:J7,1)</f>
        <v>0</v>
      </c>
      <c r="J8" s="22">
        <f>COUNTIF(J4:J7,0)</f>
        <v>3</v>
      </c>
      <c r="K8" s="22">
        <f>COUNTIF(M4:M7,3)</f>
        <v>1</v>
      </c>
      <c r="L8" s="22">
        <f>COUNTIF(M4:M7,1)</f>
        <v>1</v>
      </c>
      <c r="M8" s="22">
        <f>COUNTIF(M4:M7,0)</f>
        <v>1</v>
      </c>
      <c r="N8" s="22">
        <f>COUNTIF(P4:P7,3)</f>
        <v>2</v>
      </c>
      <c r="O8" s="22">
        <f>COUNTIF(P4:P7,1)</f>
        <v>0</v>
      </c>
      <c r="P8" s="22">
        <f>COUNTIF(P4:P7,0)</f>
        <v>1</v>
      </c>
      <c r="Q8" s="22">
        <f>COUNTIF(S4:S7,3)</f>
        <v>2</v>
      </c>
      <c r="R8" s="22">
        <f>COUNTIF(S4:S7,1)</f>
        <v>1</v>
      </c>
      <c r="S8" s="22">
        <f>COUNTIF(S4:S7,0)</f>
        <v>0</v>
      </c>
    </row>
    <row r="10" spans="1:30" x14ac:dyDescent="0.4">
      <c r="B10" t="s">
        <v>13</v>
      </c>
      <c r="H10" t="s">
        <v>14</v>
      </c>
    </row>
    <row r="11" spans="1:30" x14ac:dyDescent="0.4">
      <c r="C11" s="489">
        <v>2</v>
      </c>
      <c r="D11" s="490"/>
      <c r="E11" s="490"/>
      <c r="F11" s="490"/>
      <c r="G11" s="491"/>
      <c r="H11" s="492" t="str">
        <f>C12</f>
        <v>芝山東FC</v>
      </c>
      <c r="I11" s="492"/>
      <c r="J11" s="492"/>
      <c r="K11" s="492" t="str">
        <f>C13</f>
        <v>AFU-F</v>
      </c>
      <c r="L11" s="492"/>
      <c r="M11" s="492"/>
      <c r="N11" s="492" t="str">
        <f>C14</f>
        <v>CAVAREIRO</v>
      </c>
      <c r="O11" s="492"/>
      <c r="P11" s="492"/>
      <c r="Q11" s="492" t="str">
        <f>C15</f>
        <v>高柳FC柏R</v>
      </c>
      <c r="R11" s="492"/>
      <c r="S11" s="492"/>
      <c r="T11" s="2" t="s">
        <v>2</v>
      </c>
      <c r="U11" s="2" t="s">
        <v>3</v>
      </c>
      <c r="V11" s="2" t="s">
        <v>4</v>
      </c>
      <c r="W11" s="284" t="s">
        <v>5</v>
      </c>
      <c r="X11" s="284" t="s">
        <v>6</v>
      </c>
      <c r="Y11" s="284" t="s">
        <v>7</v>
      </c>
      <c r="Z11" s="284" t="s">
        <v>8</v>
      </c>
      <c r="AA11" s="2" t="s">
        <v>9</v>
      </c>
      <c r="AB11" s="2" t="s">
        <v>10</v>
      </c>
      <c r="AC11" s="2" t="s">
        <v>11</v>
      </c>
      <c r="AD11" s="284" t="s">
        <v>12</v>
      </c>
    </row>
    <row r="12" spans="1:30" ht="37.5" customHeight="1" x14ac:dyDescent="0.4">
      <c r="C12" s="473" t="s">
        <v>485</v>
      </c>
      <c r="D12" s="474"/>
      <c r="E12" s="474"/>
      <c r="F12" s="474"/>
      <c r="G12" s="475"/>
      <c r="H12" s="4"/>
      <c r="I12" s="5"/>
      <c r="J12" s="6"/>
      <c r="K12" s="7">
        <f>I13</f>
        <v>1</v>
      </c>
      <c r="L12" s="8">
        <f>H13</f>
        <v>7</v>
      </c>
      <c r="M12" s="9">
        <f>IF(K12&gt;L12,3,IF(K12=L12,1,0))</f>
        <v>0</v>
      </c>
      <c r="N12" s="7">
        <f>I14</f>
        <v>2</v>
      </c>
      <c r="O12" s="8">
        <f>H14</f>
        <v>3</v>
      </c>
      <c r="P12" s="9">
        <f>IF(N12&gt;O12,3,IF(N12=O12,1,0))</f>
        <v>0</v>
      </c>
      <c r="Q12" s="7">
        <f>I15</f>
        <v>0</v>
      </c>
      <c r="R12" s="8">
        <f>H15</f>
        <v>6</v>
      </c>
      <c r="S12" s="283">
        <f>IF(Q12&gt;R12,3,IF(Q12=R12,1,0))</f>
        <v>0</v>
      </c>
      <c r="T12" s="287">
        <f>J16</f>
        <v>0</v>
      </c>
      <c r="U12" s="287">
        <f>I16</f>
        <v>0</v>
      </c>
      <c r="V12" s="287">
        <f>H16</f>
        <v>3</v>
      </c>
      <c r="W12" s="286">
        <f>H12+K12+N12+Q12</f>
        <v>3</v>
      </c>
      <c r="X12" s="286">
        <f>I12+L12+O12+R12</f>
        <v>16</v>
      </c>
      <c r="Y12" s="286">
        <f>W12-X12</f>
        <v>-13</v>
      </c>
      <c r="Z12" s="286">
        <f>J12+M12+P12+S12</f>
        <v>0</v>
      </c>
      <c r="AA12" s="286">
        <f>Y12/100</f>
        <v>-0.13</v>
      </c>
      <c r="AB12" s="286">
        <f t="shared" ref="AB12:AB15" si="1">W12/10000</f>
        <v>2.9999999999999997E-4</v>
      </c>
      <c r="AC12" s="286">
        <f>Z12+AA12+AB12</f>
        <v>-0.12970000000000001</v>
      </c>
      <c r="AD12" s="286">
        <f>RANK(AC12,AC12:AC15)</f>
        <v>4</v>
      </c>
    </row>
    <row r="13" spans="1:30" ht="37.5" customHeight="1" x14ac:dyDescent="0.4">
      <c r="C13" s="473" t="s">
        <v>389</v>
      </c>
      <c r="D13" s="474"/>
      <c r="E13" s="474"/>
      <c r="F13" s="474"/>
      <c r="G13" s="475"/>
      <c r="H13" s="280">
        <v>7</v>
      </c>
      <c r="I13" s="281">
        <v>1</v>
      </c>
      <c r="J13" s="282">
        <f>IF(H13&gt;I13,3,IF(H13=I13,1,0))</f>
        <v>3</v>
      </c>
      <c r="K13" s="16"/>
      <c r="L13" s="17"/>
      <c r="M13" s="18"/>
      <c r="N13" s="19">
        <f>L14</f>
        <v>4</v>
      </c>
      <c r="O13" s="20">
        <f>K14</f>
        <v>2</v>
      </c>
      <c r="P13" s="21">
        <f>IF(N13&gt;O13,3,IF(N13=O13,1,0))</f>
        <v>3</v>
      </c>
      <c r="Q13" s="19">
        <f>L15</f>
        <v>4</v>
      </c>
      <c r="R13" s="20">
        <f>K15</f>
        <v>1</v>
      </c>
      <c r="S13" s="282">
        <f>IF(Q13&gt;R13,3,IF(Q13=R13,1,0))</f>
        <v>3</v>
      </c>
      <c r="T13" s="287">
        <f>M16</f>
        <v>3</v>
      </c>
      <c r="U13" s="287">
        <f>L16</f>
        <v>0</v>
      </c>
      <c r="V13" s="287">
        <f>K16</f>
        <v>0</v>
      </c>
      <c r="W13" s="286">
        <f t="shared" ref="W13:X15" si="2">H13+K13+N13+Q13</f>
        <v>15</v>
      </c>
      <c r="X13" s="286">
        <f t="shared" si="2"/>
        <v>4</v>
      </c>
      <c r="Y13" s="286">
        <f t="shared" ref="Y13:Y15" si="3">W13-X13</f>
        <v>11</v>
      </c>
      <c r="Z13" s="286">
        <f t="shared" ref="Z13:Z15" si="4">J13+M13+P13+S13</f>
        <v>9</v>
      </c>
      <c r="AA13" s="286">
        <f t="shared" ref="AA13:AA15" si="5">Y13/100</f>
        <v>0.11</v>
      </c>
      <c r="AB13" s="286">
        <f t="shared" si="1"/>
        <v>1.5E-3</v>
      </c>
      <c r="AC13" s="286">
        <f t="shared" ref="AC13:AC15" si="6">Z13+AA13+AB13</f>
        <v>9.1114999999999995</v>
      </c>
      <c r="AD13" s="286">
        <f>RANK(AC13,AC12:AC15)</f>
        <v>1</v>
      </c>
    </row>
    <row r="14" spans="1:30" ht="37.5" customHeight="1" x14ac:dyDescent="0.4">
      <c r="C14" s="473" t="s">
        <v>506</v>
      </c>
      <c r="D14" s="474"/>
      <c r="E14" s="474"/>
      <c r="F14" s="474"/>
      <c r="G14" s="475"/>
      <c r="H14" s="280">
        <v>3</v>
      </c>
      <c r="I14" s="281">
        <v>2</v>
      </c>
      <c r="J14" s="282">
        <f>IF(H14&gt;I14,3,IF(H14=I14,1,0))</f>
        <v>3</v>
      </c>
      <c r="K14" s="280">
        <v>2</v>
      </c>
      <c r="L14" s="281">
        <v>4</v>
      </c>
      <c r="M14" s="282">
        <f>IF(K14&gt;L14,3,IF(K14=L14,1,0))</f>
        <v>0</v>
      </c>
      <c r="N14" s="16"/>
      <c r="O14" s="17"/>
      <c r="P14" s="18"/>
      <c r="Q14" s="19">
        <f>O15</f>
        <v>4</v>
      </c>
      <c r="R14" s="20">
        <f>N15</f>
        <v>4</v>
      </c>
      <c r="S14" s="282">
        <f>IF(Q14&gt;R14,3,IF(Q14=R14,1,0))</f>
        <v>1</v>
      </c>
      <c r="T14" s="287">
        <f>P16</f>
        <v>1</v>
      </c>
      <c r="U14" s="287">
        <f>O16</f>
        <v>1</v>
      </c>
      <c r="V14" s="287">
        <f>N16</f>
        <v>1</v>
      </c>
      <c r="W14" s="286">
        <f t="shared" si="2"/>
        <v>9</v>
      </c>
      <c r="X14" s="286">
        <f t="shared" si="2"/>
        <v>10</v>
      </c>
      <c r="Y14" s="286">
        <f t="shared" si="3"/>
        <v>-1</v>
      </c>
      <c r="Z14" s="286">
        <f t="shared" si="4"/>
        <v>4</v>
      </c>
      <c r="AA14" s="286">
        <f t="shared" si="5"/>
        <v>-0.01</v>
      </c>
      <c r="AB14" s="286">
        <f t="shared" si="1"/>
        <v>8.9999999999999998E-4</v>
      </c>
      <c r="AC14" s="286">
        <f t="shared" si="6"/>
        <v>3.9909000000000003</v>
      </c>
      <c r="AD14" s="286">
        <f>RANK(AC14,AC12:AC15)</f>
        <v>3</v>
      </c>
    </row>
    <row r="15" spans="1:30" ht="37.5" customHeight="1" x14ac:dyDescent="0.4">
      <c r="C15" s="473" t="s">
        <v>533</v>
      </c>
      <c r="D15" s="474"/>
      <c r="E15" s="474"/>
      <c r="F15" s="474"/>
      <c r="G15" s="475"/>
      <c r="H15" s="280">
        <v>6</v>
      </c>
      <c r="I15" s="281">
        <v>0</v>
      </c>
      <c r="J15" s="282">
        <f>IF(H15&gt;I15,3,IF(H15=I15,1,0))</f>
        <v>3</v>
      </c>
      <c r="K15" s="280">
        <v>1</v>
      </c>
      <c r="L15" s="281">
        <v>4</v>
      </c>
      <c r="M15" s="282">
        <f>IF(K15&gt;L15,3,IF(K15=L15,1,0))</f>
        <v>0</v>
      </c>
      <c r="N15" s="280">
        <v>4</v>
      </c>
      <c r="O15" s="281">
        <v>4</v>
      </c>
      <c r="P15" s="282">
        <f>IF(N15&gt;O15,3,IF(N15=O15,1,0))</f>
        <v>1</v>
      </c>
      <c r="Q15" s="16"/>
      <c r="R15" s="17"/>
      <c r="S15" s="18"/>
      <c r="T15" s="287">
        <f>S16</f>
        <v>1</v>
      </c>
      <c r="U15" s="287">
        <f>R16</f>
        <v>1</v>
      </c>
      <c r="V15" s="287">
        <f>Q16</f>
        <v>1</v>
      </c>
      <c r="W15" s="286">
        <f t="shared" si="2"/>
        <v>11</v>
      </c>
      <c r="X15" s="286">
        <f t="shared" si="2"/>
        <v>8</v>
      </c>
      <c r="Y15" s="286">
        <f t="shared" si="3"/>
        <v>3</v>
      </c>
      <c r="Z15" s="286">
        <f t="shared" si="4"/>
        <v>4</v>
      </c>
      <c r="AA15" s="286">
        <f t="shared" si="5"/>
        <v>0.03</v>
      </c>
      <c r="AB15" s="286">
        <f t="shared" si="1"/>
        <v>1.1000000000000001E-3</v>
      </c>
      <c r="AC15" s="286">
        <f t="shared" si="6"/>
        <v>4.0311000000000003</v>
      </c>
      <c r="AD15" s="286">
        <f>RANK(AC15,AC12:AC15)</f>
        <v>2</v>
      </c>
    </row>
    <row r="16" spans="1:30" hidden="1" x14ac:dyDescent="0.4">
      <c r="H16" s="22">
        <f>COUNTIF(J12:J15,3)</f>
        <v>3</v>
      </c>
      <c r="I16" s="22">
        <f>COUNTIF(J12:J15,1)</f>
        <v>0</v>
      </c>
      <c r="J16" s="22">
        <f>COUNTIF(J12:J15,0)</f>
        <v>0</v>
      </c>
      <c r="K16" s="22">
        <f>COUNTIF(M12:M15,3)</f>
        <v>0</v>
      </c>
      <c r="L16" s="22">
        <f>COUNTIF(M12:M15,1)</f>
        <v>0</v>
      </c>
      <c r="M16" s="22">
        <f>COUNTIF(M12:M15,0)</f>
        <v>3</v>
      </c>
      <c r="N16" s="22">
        <f>COUNTIF(P12:P15,3)</f>
        <v>1</v>
      </c>
      <c r="O16" s="22">
        <f>COUNTIF(P12:P15,1)</f>
        <v>1</v>
      </c>
      <c r="P16" s="22">
        <f>COUNTIF(P12:P15,0)</f>
        <v>1</v>
      </c>
      <c r="Q16" s="22">
        <f>COUNTIF(S12:S15,3)</f>
        <v>1</v>
      </c>
      <c r="R16" s="22">
        <f>COUNTIF(S12:S15,1)</f>
        <v>1</v>
      </c>
      <c r="S16" s="22">
        <f>COUNTIF(S12:S15,0)</f>
        <v>1</v>
      </c>
    </row>
    <row r="18" spans="3:30" hidden="1" x14ac:dyDescent="0.4">
      <c r="H18" s="22" t="e">
        <f>COUNTIF(#REF!,3)</f>
        <v>#REF!</v>
      </c>
      <c r="I18" s="22" t="e">
        <f>COUNTIF(#REF!,1)</f>
        <v>#REF!</v>
      </c>
      <c r="J18" s="22" t="e">
        <f>COUNTIF(#REF!,0)</f>
        <v>#REF!</v>
      </c>
      <c r="K18" s="22" t="e">
        <f>COUNTIF(#REF!,3)</f>
        <v>#REF!</v>
      </c>
      <c r="L18" s="22" t="e">
        <f>COUNTIF(#REF!,1)</f>
        <v>#REF!</v>
      </c>
      <c r="M18" s="22" t="e">
        <f>COUNTIF(#REF!,0)</f>
        <v>#REF!</v>
      </c>
      <c r="N18" s="22" t="e">
        <f>COUNTIF(#REF!,3)</f>
        <v>#REF!</v>
      </c>
      <c r="O18" s="22" t="e">
        <f>COUNTIF(#REF!,1)</f>
        <v>#REF!</v>
      </c>
      <c r="P18" s="22" t="e">
        <f>COUNTIF(#REF!,0)</f>
        <v>#REF!</v>
      </c>
      <c r="Q18" s="22" t="e">
        <f>COUNTIF(#REF!,3)</f>
        <v>#REF!</v>
      </c>
      <c r="R18" s="22" t="e">
        <f>COUNTIF(#REF!,1)</f>
        <v>#REF!</v>
      </c>
      <c r="S18" s="22" t="e">
        <f>COUNTIF(#REF!,0)</f>
        <v>#REF!</v>
      </c>
    </row>
    <row r="20" spans="3:30" x14ac:dyDescent="0.4">
      <c r="C20" s="464"/>
      <c r="D20" s="465"/>
      <c r="E20" s="465"/>
      <c r="F20" s="465"/>
      <c r="G20" s="496"/>
      <c r="H20" s="466" t="s">
        <v>268</v>
      </c>
      <c r="I20" s="466"/>
      <c r="J20" s="466"/>
      <c r="K20" s="466"/>
      <c r="L20" s="466"/>
      <c r="M20" s="35"/>
      <c r="N20" s="466" t="s">
        <v>269</v>
      </c>
      <c r="O20" s="466"/>
      <c r="P20" s="466"/>
      <c r="Q20" s="466"/>
      <c r="R20" s="466"/>
      <c r="S20" s="35"/>
      <c r="T20" s="466"/>
      <c r="U20" s="466"/>
      <c r="V20" s="466"/>
      <c r="W20" s="466"/>
      <c r="X20" s="466"/>
      <c r="Y20" s="466"/>
      <c r="Z20" s="466"/>
      <c r="AA20" s="466"/>
      <c r="AB20" s="466"/>
      <c r="AC20" s="466"/>
      <c r="AD20" s="466"/>
    </row>
    <row r="21" spans="3:30" x14ac:dyDescent="0.4">
      <c r="C21" s="453">
        <v>0.58333333333333337</v>
      </c>
      <c r="D21" s="454"/>
      <c r="E21" s="454"/>
      <c r="F21" s="454"/>
      <c r="G21" s="454"/>
      <c r="H21" s="679" t="s">
        <v>450</v>
      </c>
      <c r="I21" s="679"/>
      <c r="J21" s="288"/>
      <c r="K21" s="679" t="s">
        <v>439</v>
      </c>
      <c r="L21" s="679"/>
      <c r="M21" s="290"/>
      <c r="N21" s="666" t="s">
        <v>485</v>
      </c>
      <c r="O21" s="666"/>
      <c r="P21" s="290"/>
      <c r="Q21" s="666" t="s">
        <v>434</v>
      </c>
      <c r="R21" s="666"/>
      <c r="S21" s="22"/>
      <c r="T21" s="594"/>
      <c r="U21" s="594"/>
      <c r="V21" s="658"/>
      <c r="W21" s="658"/>
      <c r="X21" s="594"/>
      <c r="Y21" s="594"/>
      <c r="Z21" s="594"/>
      <c r="AA21" s="594"/>
      <c r="AB21" s="594"/>
      <c r="AC21" s="594"/>
      <c r="AD21" s="594"/>
    </row>
    <row r="22" spans="3:30" x14ac:dyDescent="0.4">
      <c r="C22" s="451" t="s">
        <v>32</v>
      </c>
      <c r="D22" s="452"/>
      <c r="E22" s="452"/>
      <c r="F22" s="452"/>
      <c r="G22" s="452"/>
      <c r="H22" s="662" t="s">
        <v>391</v>
      </c>
      <c r="I22" s="663"/>
      <c r="J22" s="663"/>
      <c r="K22" s="663"/>
      <c r="L22" s="664"/>
      <c r="M22" s="290"/>
      <c r="N22" s="662" t="s">
        <v>506</v>
      </c>
      <c r="O22" s="663"/>
      <c r="P22" s="663"/>
      <c r="Q22" s="663"/>
      <c r="R22" s="664"/>
      <c r="S22" s="22"/>
      <c r="T22" s="476"/>
      <c r="U22" s="477"/>
      <c r="V22" s="477"/>
      <c r="W22" s="478"/>
      <c r="X22" s="473"/>
      <c r="Y22" s="474"/>
      <c r="Z22" s="474"/>
      <c r="AA22" s="474"/>
      <c r="AB22" s="474"/>
      <c r="AC22" s="474"/>
      <c r="AD22" s="475"/>
    </row>
    <row r="23" spans="3:30" x14ac:dyDescent="0.4">
      <c r="C23" s="453">
        <v>0.60069444444444442</v>
      </c>
      <c r="D23" s="454"/>
      <c r="E23" s="454"/>
      <c r="F23" s="454"/>
      <c r="G23" s="454"/>
      <c r="H23" s="666" t="s">
        <v>389</v>
      </c>
      <c r="I23" s="666"/>
      <c r="J23" s="289"/>
      <c r="K23" s="680" t="s">
        <v>422</v>
      </c>
      <c r="L23" s="681"/>
      <c r="M23" s="290"/>
      <c r="N23" s="679" t="s">
        <v>505</v>
      </c>
      <c r="O23" s="679"/>
      <c r="P23" s="290"/>
      <c r="Q23" s="680" t="s">
        <v>533</v>
      </c>
      <c r="R23" s="681"/>
      <c r="S23" s="22"/>
      <c r="T23" s="476"/>
      <c r="U23" s="478"/>
      <c r="V23" s="476"/>
      <c r="W23" s="478"/>
      <c r="X23" s="473"/>
      <c r="Y23" s="475"/>
      <c r="Z23" s="473"/>
      <c r="AA23" s="474"/>
      <c r="AB23" s="474"/>
      <c r="AC23" s="474"/>
      <c r="AD23" s="475"/>
    </row>
    <row r="24" spans="3:30" x14ac:dyDescent="0.4">
      <c r="C24" s="451" t="s">
        <v>32</v>
      </c>
      <c r="D24" s="452"/>
      <c r="E24" s="452"/>
      <c r="F24" s="452"/>
      <c r="G24" s="452"/>
      <c r="H24" s="662" t="s">
        <v>450</v>
      </c>
      <c r="I24" s="663"/>
      <c r="J24" s="663"/>
      <c r="K24" s="663"/>
      <c r="L24" s="664"/>
      <c r="M24" s="290"/>
      <c r="N24" s="662" t="s">
        <v>485</v>
      </c>
      <c r="O24" s="663"/>
      <c r="P24" s="663"/>
      <c r="Q24" s="663"/>
      <c r="R24" s="664"/>
      <c r="S24" s="22"/>
      <c r="T24" s="476"/>
      <c r="U24" s="477"/>
      <c r="V24" s="477"/>
      <c r="W24" s="478"/>
      <c r="X24" s="473"/>
      <c r="Y24" s="474"/>
      <c r="Z24" s="474"/>
      <c r="AA24" s="474"/>
      <c r="AB24" s="474"/>
      <c r="AC24" s="474"/>
      <c r="AD24" s="475"/>
    </row>
    <row r="25" spans="3:30" x14ac:dyDescent="0.4">
      <c r="C25" s="453">
        <v>0.61805555555555558</v>
      </c>
      <c r="D25" s="454"/>
      <c r="E25" s="454"/>
      <c r="F25" s="454"/>
      <c r="G25" s="454"/>
      <c r="H25" s="679" t="s">
        <v>450</v>
      </c>
      <c r="I25" s="679"/>
      <c r="J25" s="289"/>
      <c r="K25" s="666" t="s">
        <v>389</v>
      </c>
      <c r="L25" s="666"/>
      <c r="M25" s="290"/>
      <c r="N25" s="666" t="s">
        <v>485</v>
      </c>
      <c r="O25" s="666"/>
      <c r="P25" s="290"/>
      <c r="Q25" s="679" t="s">
        <v>505</v>
      </c>
      <c r="R25" s="679"/>
      <c r="S25" s="22"/>
      <c r="T25" s="476"/>
      <c r="U25" s="478"/>
      <c r="V25" s="476"/>
      <c r="W25" s="478"/>
      <c r="X25" s="473"/>
      <c r="Y25" s="475"/>
      <c r="Z25" s="473"/>
      <c r="AA25" s="474"/>
      <c r="AB25" s="474"/>
      <c r="AC25" s="474"/>
      <c r="AD25" s="475"/>
    </row>
    <row r="26" spans="3:30" x14ac:dyDescent="0.4">
      <c r="C26" s="451" t="s">
        <v>32</v>
      </c>
      <c r="D26" s="452"/>
      <c r="E26" s="452"/>
      <c r="F26" s="452"/>
      <c r="G26" s="452"/>
      <c r="H26" s="662" t="s">
        <v>541</v>
      </c>
      <c r="I26" s="663"/>
      <c r="J26" s="663"/>
      <c r="K26" s="663"/>
      <c r="L26" s="664"/>
      <c r="M26" s="290"/>
      <c r="N26" s="662" t="s">
        <v>525</v>
      </c>
      <c r="O26" s="663"/>
      <c r="P26" s="663"/>
      <c r="Q26" s="663"/>
      <c r="R26" s="664"/>
      <c r="S26" s="22"/>
      <c r="T26" s="476"/>
      <c r="U26" s="477"/>
      <c r="V26" s="477"/>
      <c r="W26" s="478"/>
      <c r="X26" s="473"/>
      <c r="Y26" s="474"/>
      <c r="Z26" s="474"/>
      <c r="AA26" s="474"/>
      <c r="AB26" s="474"/>
      <c r="AC26" s="474"/>
      <c r="AD26" s="475"/>
    </row>
    <row r="27" spans="3:30" x14ac:dyDescent="0.4">
      <c r="C27" s="453">
        <v>0.63541666666666663</v>
      </c>
      <c r="D27" s="454"/>
      <c r="E27" s="454"/>
      <c r="F27" s="454"/>
      <c r="G27" s="454"/>
      <c r="H27" s="679" t="s">
        <v>535</v>
      </c>
      <c r="I27" s="679"/>
      <c r="J27" s="289"/>
      <c r="K27" s="680" t="s">
        <v>422</v>
      </c>
      <c r="L27" s="681"/>
      <c r="M27" s="290"/>
      <c r="N27" s="666" t="s">
        <v>434</v>
      </c>
      <c r="O27" s="666"/>
      <c r="P27" s="290"/>
      <c r="Q27" s="680" t="s">
        <v>533</v>
      </c>
      <c r="R27" s="681"/>
      <c r="S27" s="22"/>
      <c r="T27" s="476"/>
      <c r="U27" s="478"/>
      <c r="V27" s="476"/>
      <c r="W27" s="478"/>
      <c r="X27" s="473"/>
      <c r="Y27" s="475"/>
      <c r="Z27" s="473"/>
      <c r="AA27" s="474"/>
      <c r="AB27" s="474"/>
      <c r="AC27" s="474"/>
      <c r="AD27" s="475"/>
    </row>
    <row r="28" spans="3:30" x14ac:dyDescent="0.4">
      <c r="C28" s="451" t="s">
        <v>32</v>
      </c>
      <c r="D28" s="452"/>
      <c r="E28" s="452"/>
      <c r="F28" s="452"/>
      <c r="G28" s="452"/>
      <c r="H28" s="662" t="s">
        <v>450</v>
      </c>
      <c r="I28" s="663"/>
      <c r="J28" s="663"/>
      <c r="K28" s="663"/>
      <c r="L28" s="664"/>
      <c r="M28" s="290"/>
      <c r="N28" s="662" t="s">
        <v>485</v>
      </c>
      <c r="O28" s="663"/>
      <c r="P28" s="663"/>
      <c r="Q28" s="663"/>
      <c r="R28" s="664"/>
      <c r="S28" s="22"/>
      <c r="T28" s="476"/>
      <c r="U28" s="477"/>
      <c r="V28" s="477"/>
      <c r="W28" s="478"/>
      <c r="X28" s="473"/>
      <c r="Y28" s="474"/>
      <c r="Z28" s="474"/>
      <c r="AA28" s="474"/>
      <c r="AB28" s="474"/>
      <c r="AC28" s="474"/>
      <c r="AD28" s="475"/>
    </row>
    <row r="29" spans="3:30" x14ac:dyDescent="0.4">
      <c r="C29" s="453">
        <v>0.65277777777777779</v>
      </c>
      <c r="D29" s="454"/>
      <c r="E29" s="454"/>
      <c r="F29" s="454"/>
      <c r="G29" s="454"/>
      <c r="H29" s="679" t="s">
        <v>450</v>
      </c>
      <c r="I29" s="679"/>
      <c r="J29" s="289"/>
      <c r="K29" s="680" t="s">
        <v>422</v>
      </c>
      <c r="L29" s="681"/>
      <c r="M29" s="290"/>
      <c r="N29" s="666" t="s">
        <v>485</v>
      </c>
      <c r="O29" s="666"/>
      <c r="P29" s="290"/>
      <c r="Q29" s="680" t="s">
        <v>533</v>
      </c>
      <c r="R29" s="681"/>
      <c r="S29" s="22"/>
      <c r="T29" s="476"/>
      <c r="U29" s="478"/>
      <c r="V29" s="476"/>
      <c r="W29" s="478"/>
      <c r="X29" s="473"/>
      <c r="Y29" s="475"/>
      <c r="Z29" s="473"/>
      <c r="AA29" s="474"/>
      <c r="AB29" s="474"/>
      <c r="AC29" s="474"/>
      <c r="AD29" s="475"/>
    </row>
    <row r="30" spans="3:30" x14ac:dyDescent="0.4">
      <c r="C30" s="451" t="s">
        <v>32</v>
      </c>
      <c r="D30" s="452"/>
      <c r="E30" s="452"/>
      <c r="F30" s="452"/>
      <c r="G30" s="452"/>
      <c r="H30" s="662" t="s">
        <v>541</v>
      </c>
      <c r="I30" s="663"/>
      <c r="J30" s="663"/>
      <c r="K30" s="663"/>
      <c r="L30" s="664"/>
      <c r="M30" s="290"/>
      <c r="N30" s="662" t="s">
        <v>525</v>
      </c>
      <c r="O30" s="663"/>
      <c r="P30" s="663"/>
      <c r="Q30" s="663"/>
      <c r="R30" s="664"/>
      <c r="S30" s="22"/>
      <c r="T30" s="476"/>
      <c r="U30" s="477"/>
      <c r="V30" s="477"/>
      <c r="W30" s="478"/>
      <c r="X30" s="473"/>
      <c r="Y30" s="474"/>
      <c r="Z30" s="474"/>
      <c r="AA30" s="474"/>
      <c r="AB30" s="474"/>
      <c r="AC30" s="474"/>
      <c r="AD30" s="475"/>
    </row>
    <row r="31" spans="3:30" x14ac:dyDescent="0.4">
      <c r="C31" s="453">
        <v>0.67013888888888884</v>
      </c>
      <c r="D31" s="454"/>
      <c r="E31" s="454"/>
      <c r="F31" s="454"/>
      <c r="G31" s="454"/>
      <c r="H31" s="679" t="s">
        <v>439</v>
      </c>
      <c r="I31" s="679"/>
      <c r="J31" s="289"/>
      <c r="K31" s="666" t="s">
        <v>389</v>
      </c>
      <c r="L31" s="666"/>
      <c r="M31" s="290"/>
      <c r="N31" s="666" t="s">
        <v>434</v>
      </c>
      <c r="O31" s="666"/>
      <c r="P31" s="290"/>
      <c r="Q31" s="679" t="s">
        <v>505</v>
      </c>
      <c r="R31" s="679"/>
      <c r="S31" s="22"/>
      <c r="T31" s="476"/>
      <c r="U31" s="478"/>
      <c r="V31" s="476"/>
      <c r="W31" s="478"/>
      <c r="X31" s="473"/>
      <c r="Y31" s="475"/>
      <c r="Z31" s="473"/>
      <c r="AA31" s="474"/>
      <c r="AB31" s="474"/>
      <c r="AC31" s="474"/>
      <c r="AD31" s="475"/>
    </row>
    <row r="32" spans="3:30" x14ac:dyDescent="0.4">
      <c r="C32" s="451" t="s">
        <v>32</v>
      </c>
      <c r="D32" s="452"/>
      <c r="E32" s="452"/>
      <c r="F32" s="452"/>
      <c r="G32" s="452"/>
      <c r="H32" s="662" t="s">
        <v>504</v>
      </c>
      <c r="I32" s="663"/>
      <c r="J32" s="663"/>
      <c r="K32" s="663"/>
      <c r="L32" s="664"/>
      <c r="M32" s="290"/>
      <c r="N32" s="662" t="s">
        <v>533</v>
      </c>
      <c r="O32" s="663"/>
      <c r="P32" s="663"/>
      <c r="Q32" s="663"/>
      <c r="R32" s="664"/>
      <c r="S32" s="22"/>
      <c r="T32" s="476"/>
      <c r="U32" s="477"/>
      <c r="V32" s="477"/>
      <c r="W32" s="478"/>
      <c r="X32" s="473"/>
      <c r="Y32" s="474"/>
      <c r="Z32" s="474"/>
      <c r="AA32" s="474"/>
      <c r="AB32" s="474"/>
      <c r="AC32" s="474"/>
      <c r="AD32" s="475"/>
    </row>
    <row r="33" spans="2:30" ht="19.5" x14ac:dyDescent="0.4">
      <c r="C33" s="472">
        <v>0.70138888888888884</v>
      </c>
      <c r="D33" s="472"/>
      <c r="E33" s="472"/>
      <c r="F33" s="472"/>
      <c r="G33" s="472"/>
      <c r="H33" s="673" t="s">
        <v>37</v>
      </c>
      <c r="I33" s="674"/>
      <c r="J33" s="291"/>
      <c r="K33" s="673" t="s">
        <v>465</v>
      </c>
      <c r="L33" s="674"/>
      <c r="M33" s="292"/>
      <c r="N33" s="673" t="s">
        <v>532</v>
      </c>
      <c r="O33" s="674"/>
      <c r="P33" s="291"/>
      <c r="Q33" s="673" t="s">
        <v>41</v>
      </c>
      <c r="R33" s="674"/>
      <c r="S33" s="39"/>
      <c r="T33" s="564"/>
      <c r="U33" s="566"/>
      <c r="V33" s="564"/>
      <c r="W33" s="566"/>
      <c r="X33" s="670"/>
      <c r="Y33" s="671"/>
      <c r="Z33" s="670"/>
      <c r="AA33" s="672"/>
      <c r="AB33" s="672"/>
      <c r="AC33" s="672"/>
      <c r="AD33" s="671"/>
    </row>
    <row r="34" spans="2:30" x14ac:dyDescent="0.4">
      <c r="C34" s="451" t="s">
        <v>32</v>
      </c>
      <c r="D34" s="452"/>
      <c r="E34" s="452"/>
      <c r="F34" s="452"/>
      <c r="G34" s="452"/>
      <c r="H34" s="662"/>
      <c r="I34" s="663"/>
      <c r="J34" s="663"/>
      <c r="K34" s="663"/>
      <c r="L34" s="664"/>
      <c r="M34" s="290"/>
      <c r="N34" s="662"/>
      <c r="O34" s="663"/>
      <c r="P34" s="663"/>
      <c r="Q34" s="663"/>
      <c r="R34" s="664"/>
      <c r="S34" s="22"/>
      <c r="T34" s="469"/>
      <c r="U34" s="471"/>
      <c r="V34" s="471"/>
      <c r="W34" s="470"/>
      <c r="X34" s="525"/>
      <c r="Y34" s="526"/>
      <c r="Z34" s="526"/>
      <c r="AA34" s="526"/>
      <c r="AB34" s="526"/>
      <c r="AC34" s="526"/>
      <c r="AD34" s="527"/>
    </row>
    <row r="35" spans="2:30" x14ac:dyDescent="0.4">
      <c r="C35" s="472">
        <v>0.71875</v>
      </c>
      <c r="D35" s="472"/>
      <c r="E35" s="472"/>
      <c r="F35" s="472"/>
      <c r="G35" s="472"/>
      <c r="H35" s="662"/>
      <c r="I35" s="664"/>
      <c r="J35" s="75"/>
      <c r="K35" s="662"/>
      <c r="L35" s="664"/>
      <c r="M35" s="290"/>
      <c r="N35" s="662"/>
      <c r="O35" s="664"/>
      <c r="P35" s="75"/>
      <c r="Q35" s="662"/>
      <c r="R35" s="664"/>
      <c r="S35" s="22"/>
      <c r="T35" s="476"/>
      <c r="U35" s="478"/>
      <c r="V35" s="476"/>
      <c r="W35" s="478"/>
      <c r="X35" s="473"/>
      <c r="Y35" s="475"/>
      <c r="Z35" s="473"/>
      <c r="AA35" s="474"/>
      <c r="AB35" s="474"/>
      <c r="AC35" s="474"/>
      <c r="AD35" s="475"/>
    </row>
    <row r="36" spans="2:30" x14ac:dyDescent="0.4">
      <c r="C36" s="451" t="s">
        <v>32</v>
      </c>
      <c r="D36" s="452"/>
      <c r="E36" s="452"/>
      <c r="F36" s="452"/>
      <c r="G36" s="452"/>
      <c r="H36" s="673"/>
      <c r="I36" s="675"/>
      <c r="J36" s="675"/>
      <c r="K36" s="675"/>
      <c r="L36" s="674"/>
      <c r="M36" s="292"/>
      <c r="N36" s="673"/>
      <c r="O36" s="675"/>
      <c r="P36" s="675"/>
      <c r="Q36" s="675"/>
      <c r="R36" s="674"/>
      <c r="S36" s="40"/>
      <c r="T36" s="525"/>
      <c r="U36" s="526"/>
      <c r="V36" s="526"/>
      <c r="W36" s="527"/>
      <c r="X36" s="676"/>
      <c r="Y36" s="677"/>
      <c r="Z36" s="677"/>
      <c r="AA36" s="677"/>
      <c r="AB36" s="677"/>
      <c r="AC36" s="677"/>
      <c r="AD36" s="678"/>
    </row>
    <row r="37" spans="2:30" x14ac:dyDescent="0.4">
      <c r="C37" s="36"/>
      <c r="D37" s="36"/>
      <c r="E37" s="36"/>
      <c r="F37" s="36"/>
      <c r="G37" s="36"/>
      <c r="H37" s="37"/>
      <c r="I37" s="37"/>
      <c r="J37" s="37"/>
      <c r="K37" s="37"/>
      <c r="L37" s="37"/>
      <c r="N37" s="279"/>
      <c r="O37" s="279"/>
      <c r="P37" s="279"/>
      <c r="Q37" s="279"/>
      <c r="R37" s="279"/>
      <c r="T37" s="285"/>
      <c r="U37" s="285"/>
      <c r="V37" s="285"/>
      <c r="W37" s="285"/>
      <c r="X37" s="279"/>
      <c r="Y37" s="279"/>
      <c r="Z37" s="279"/>
      <c r="AA37" s="279"/>
      <c r="AB37" s="279"/>
      <c r="AC37" s="279"/>
      <c r="AD37" s="279"/>
    </row>
    <row r="38" spans="2:30" ht="18.75" customHeight="1" x14ac:dyDescent="0.4"/>
    <row r="39" spans="2:30" ht="18.75" customHeight="1" thickBot="1" x14ac:dyDescent="0.45">
      <c r="B39" s="279" t="s">
        <v>19</v>
      </c>
      <c r="C39" s="479" t="s">
        <v>450</v>
      </c>
      <c r="D39" s="420"/>
      <c r="E39" s="420"/>
      <c r="F39" s="420"/>
      <c r="G39" s="480"/>
      <c r="H39" s="279" t="s">
        <v>20</v>
      </c>
      <c r="I39" s="279" t="s">
        <v>21</v>
      </c>
    </row>
    <row r="40" spans="2:30" ht="18.75" customHeight="1" x14ac:dyDescent="0.4">
      <c r="C40" s="481"/>
      <c r="D40" s="482"/>
      <c r="E40" s="482"/>
      <c r="F40" s="482"/>
      <c r="G40" s="483"/>
      <c r="H40" s="24">
        <v>2</v>
      </c>
      <c r="I40" s="25"/>
    </row>
    <row r="41" spans="2:30" ht="18.75" customHeight="1" thickBot="1" x14ac:dyDescent="0.45">
      <c r="B41" s="279"/>
      <c r="C41" s="279"/>
      <c r="D41" s="279"/>
      <c r="E41" s="279"/>
      <c r="F41" s="279"/>
      <c r="G41" s="279"/>
      <c r="H41" s="279" t="s">
        <v>37</v>
      </c>
      <c r="I41" s="26"/>
      <c r="K41" s="533" t="s">
        <v>505</v>
      </c>
      <c r="L41" s="534"/>
      <c r="M41" s="534"/>
      <c r="N41" s="534"/>
      <c r="O41" s="535"/>
      <c r="Q41" s="279" t="s">
        <v>20</v>
      </c>
      <c r="R41" s="279" t="s">
        <v>21</v>
      </c>
    </row>
    <row r="42" spans="2:30" ht="18.75" customHeight="1" x14ac:dyDescent="0.4">
      <c r="B42" s="279"/>
      <c r="C42" s="279"/>
      <c r="D42" s="279"/>
      <c r="E42" s="279"/>
      <c r="F42" s="279"/>
      <c r="G42" s="279"/>
      <c r="H42" s="279"/>
      <c r="I42" s="27"/>
      <c r="K42" s="536"/>
      <c r="L42" s="537"/>
      <c r="M42" s="537"/>
      <c r="N42" s="537"/>
      <c r="O42" s="538"/>
      <c r="Q42" s="28">
        <v>5</v>
      </c>
      <c r="R42" s="29"/>
    </row>
    <row r="43" spans="2:30" ht="18.75" customHeight="1" thickBot="1" x14ac:dyDescent="0.45">
      <c r="B43" s="279" t="s">
        <v>22</v>
      </c>
      <c r="C43" s="533" t="s">
        <v>505</v>
      </c>
      <c r="D43" s="534"/>
      <c r="E43" s="534"/>
      <c r="F43" s="534"/>
      <c r="G43" s="535"/>
      <c r="H43" s="30">
        <v>8</v>
      </c>
      <c r="I43" s="31"/>
      <c r="R43" s="27"/>
    </row>
    <row r="44" spans="2:30" ht="18.75" customHeight="1" thickBot="1" x14ac:dyDescent="0.45">
      <c r="B44" s="279"/>
      <c r="C44" s="536"/>
      <c r="D44" s="537"/>
      <c r="E44" s="537"/>
      <c r="F44" s="537"/>
      <c r="G44" s="538"/>
      <c r="H44" s="279"/>
      <c r="I44" s="1"/>
      <c r="R44" s="27"/>
      <c r="T44" s="533" t="s">
        <v>506</v>
      </c>
      <c r="U44" s="534"/>
      <c r="V44" s="534"/>
      <c r="W44" s="534"/>
      <c r="X44" s="535"/>
      <c r="Y44" s="279" t="s">
        <v>20</v>
      </c>
      <c r="Z44" s="279" t="s">
        <v>21</v>
      </c>
    </row>
    <row r="45" spans="2:30" ht="18.75" customHeight="1" x14ac:dyDescent="0.4">
      <c r="B45" s="279"/>
      <c r="C45" s="279"/>
      <c r="D45" s="279"/>
      <c r="E45" s="279"/>
      <c r="F45" s="279"/>
      <c r="G45" s="279"/>
      <c r="H45" s="279"/>
      <c r="Q45" t="s">
        <v>4</v>
      </c>
      <c r="R45" s="27"/>
      <c r="T45" s="610"/>
      <c r="U45" s="611"/>
      <c r="V45" s="611"/>
      <c r="W45" s="611"/>
      <c r="X45" s="612"/>
      <c r="Y45" s="28"/>
    </row>
    <row r="46" spans="2:30" ht="18.75" customHeight="1" thickBot="1" x14ac:dyDescent="0.45">
      <c r="B46" s="279" t="s">
        <v>26</v>
      </c>
      <c r="C46" s="479" t="s">
        <v>533</v>
      </c>
      <c r="D46" s="420"/>
      <c r="E46" s="420"/>
      <c r="F46" s="420"/>
      <c r="G46" s="480"/>
      <c r="H46" s="279" t="s">
        <v>20</v>
      </c>
      <c r="I46" s="279" t="s">
        <v>21</v>
      </c>
      <c r="R46" s="27"/>
      <c r="T46" s="536"/>
      <c r="U46" s="537"/>
      <c r="V46" s="537"/>
      <c r="W46" s="537"/>
      <c r="X46" s="538"/>
    </row>
    <row r="47" spans="2:30" ht="18.75" customHeight="1" x14ac:dyDescent="0.4">
      <c r="C47" s="481"/>
      <c r="D47" s="482"/>
      <c r="E47" s="482"/>
      <c r="F47" s="482"/>
      <c r="G47" s="483"/>
      <c r="H47" s="24">
        <v>4</v>
      </c>
      <c r="I47" s="25"/>
      <c r="R47" s="27"/>
    </row>
    <row r="48" spans="2:30" ht="18.75" customHeight="1" thickBot="1" x14ac:dyDescent="0.45">
      <c r="B48" s="279"/>
      <c r="C48" s="279"/>
      <c r="D48" s="279"/>
      <c r="E48" s="279"/>
      <c r="F48" s="279"/>
      <c r="G48" s="279"/>
      <c r="H48" s="279"/>
      <c r="I48" s="27"/>
      <c r="K48" s="533" t="s">
        <v>533</v>
      </c>
      <c r="L48" s="534"/>
      <c r="M48" s="534"/>
      <c r="N48" s="534"/>
      <c r="O48" s="535"/>
      <c r="Q48" s="32">
        <v>0</v>
      </c>
      <c r="R48" s="33"/>
    </row>
    <row r="49" spans="2:18" ht="18.75" customHeight="1" x14ac:dyDescent="0.4">
      <c r="B49" s="279"/>
      <c r="C49" s="279"/>
      <c r="D49" s="279"/>
      <c r="E49" s="279"/>
      <c r="F49" s="279"/>
      <c r="G49" s="279"/>
      <c r="H49" s="279" t="s">
        <v>39</v>
      </c>
      <c r="I49" s="27"/>
      <c r="K49" s="536"/>
      <c r="L49" s="537"/>
      <c r="M49" s="537"/>
      <c r="N49" s="537"/>
      <c r="O49" s="538"/>
      <c r="R49" s="1"/>
    </row>
    <row r="50" spans="2:18" ht="18.75" customHeight="1" thickBot="1" x14ac:dyDescent="0.45">
      <c r="B50" s="279" t="s">
        <v>25</v>
      </c>
      <c r="C50" s="479" t="s">
        <v>525</v>
      </c>
      <c r="D50" s="420"/>
      <c r="E50" s="420"/>
      <c r="F50" s="420"/>
      <c r="G50" s="480"/>
      <c r="H50" s="30">
        <v>0</v>
      </c>
      <c r="I50" s="31"/>
    </row>
    <row r="51" spans="2:18" ht="18.75" customHeight="1" x14ac:dyDescent="0.4">
      <c r="B51" s="279"/>
      <c r="C51" s="481"/>
      <c r="D51" s="482"/>
      <c r="E51" s="482"/>
      <c r="F51" s="482"/>
      <c r="G51" s="483"/>
      <c r="H51" s="279"/>
      <c r="I51" s="1"/>
    </row>
  </sheetData>
  <mergeCells count="143">
    <mergeCell ref="C39:G40"/>
    <mergeCell ref="K41:O42"/>
    <mergeCell ref="C43:G44"/>
    <mergeCell ref="T44:X46"/>
    <mergeCell ref="C46:G47"/>
    <mergeCell ref="K48:O49"/>
    <mergeCell ref="C50:G51"/>
    <mergeCell ref="V35:W35"/>
    <mergeCell ref="X35:Y35"/>
    <mergeCell ref="Z35:AD35"/>
    <mergeCell ref="C36:G36"/>
    <mergeCell ref="H36:L36"/>
    <mergeCell ref="N36:R36"/>
    <mergeCell ref="T36:W36"/>
    <mergeCell ref="X36:AD36"/>
    <mergeCell ref="C35:G35"/>
    <mergeCell ref="H35:I35"/>
    <mergeCell ref="K35:L35"/>
    <mergeCell ref="N35:O35"/>
    <mergeCell ref="Q35:R35"/>
    <mergeCell ref="T35:U35"/>
    <mergeCell ref="C31:G31"/>
    <mergeCell ref="C34:G34"/>
    <mergeCell ref="H34:L34"/>
    <mergeCell ref="N34:R34"/>
    <mergeCell ref="T34:W34"/>
    <mergeCell ref="X34:AD34"/>
    <mergeCell ref="C28:G28"/>
    <mergeCell ref="C29:G29"/>
    <mergeCell ref="C30:G30"/>
    <mergeCell ref="H28:L28"/>
    <mergeCell ref="N28:R28"/>
    <mergeCell ref="T28:W28"/>
    <mergeCell ref="X28:AD28"/>
    <mergeCell ref="H29:I29"/>
    <mergeCell ref="K29:L29"/>
    <mergeCell ref="N29:O29"/>
    <mergeCell ref="Q29:R29"/>
    <mergeCell ref="T29:U29"/>
    <mergeCell ref="V29:W29"/>
    <mergeCell ref="X29:Y29"/>
    <mergeCell ref="Z29:AD29"/>
    <mergeCell ref="H30:L30"/>
    <mergeCell ref="N30:R30"/>
    <mergeCell ref="T30:W30"/>
    <mergeCell ref="C12:G12"/>
    <mergeCell ref="C13:G13"/>
    <mergeCell ref="C14:G14"/>
    <mergeCell ref="C20:G20"/>
    <mergeCell ref="C21:G21"/>
    <mergeCell ref="C22:G22"/>
    <mergeCell ref="C23:G23"/>
    <mergeCell ref="C27:G27"/>
    <mergeCell ref="C15:G15"/>
    <mergeCell ref="C24:G24"/>
    <mergeCell ref="C26:G26"/>
    <mergeCell ref="C4:G4"/>
    <mergeCell ref="C5:G5"/>
    <mergeCell ref="C6:G6"/>
    <mergeCell ref="C7:G7"/>
    <mergeCell ref="C11:G11"/>
    <mergeCell ref="H11:J11"/>
    <mergeCell ref="A1:AD1"/>
    <mergeCell ref="C3:G3"/>
    <mergeCell ref="H3:J3"/>
    <mergeCell ref="K3:M3"/>
    <mergeCell ref="N3:P3"/>
    <mergeCell ref="Q3:S3"/>
    <mergeCell ref="K11:M11"/>
    <mergeCell ref="N11:P11"/>
    <mergeCell ref="Q11:S11"/>
    <mergeCell ref="N20:R20"/>
    <mergeCell ref="T20:W20"/>
    <mergeCell ref="X20:AD20"/>
    <mergeCell ref="H21:I21"/>
    <mergeCell ref="K21:L21"/>
    <mergeCell ref="N21:O21"/>
    <mergeCell ref="Q21:R21"/>
    <mergeCell ref="T21:U21"/>
    <mergeCell ref="V21:W21"/>
    <mergeCell ref="X21:Y21"/>
    <mergeCell ref="Z21:AD21"/>
    <mergeCell ref="H20:L20"/>
    <mergeCell ref="N22:R22"/>
    <mergeCell ref="T22:W22"/>
    <mergeCell ref="X22:AD22"/>
    <mergeCell ref="H23:I23"/>
    <mergeCell ref="K23:L23"/>
    <mergeCell ref="N23:O23"/>
    <mergeCell ref="Q23:R23"/>
    <mergeCell ref="T23:U23"/>
    <mergeCell ref="V23:W23"/>
    <mergeCell ref="X23:Y23"/>
    <mergeCell ref="Z23:AD23"/>
    <mergeCell ref="H22:L22"/>
    <mergeCell ref="N24:R24"/>
    <mergeCell ref="T24:W24"/>
    <mergeCell ref="X24:AD24"/>
    <mergeCell ref="C25:G25"/>
    <mergeCell ref="H25:I25"/>
    <mergeCell ref="K25:L25"/>
    <mergeCell ref="N25:O25"/>
    <mergeCell ref="Q25:R25"/>
    <mergeCell ref="T25:U25"/>
    <mergeCell ref="V25:W25"/>
    <mergeCell ref="X25:Y25"/>
    <mergeCell ref="Z25:AD25"/>
    <mergeCell ref="H24:L24"/>
    <mergeCell ref="N26:R26"/>
    <mergeCell ref="T26:W26"/>
    <mergeCell ref="X26:AD26"/>
    <mergeCell ref="H27:I27"/>
    <mergeCell ref="K27:L27"/>
    <mergeCell ref="N27:O27"/>
    <mergeCell ref="Q27:R27"/>
    <mergeCell ref="T27:U27"/>
    <mergeCell ref="V27:W27"/>
    <mergeCell ref="X27:Y27"/>
    <mergeCell ref="Z27:AD27"/>
    <mergeCell ref="H26:L26"/>
    <mergeCell ref="X30:AD30"/>
    <mergeCell ref="H31:I31"/>
    <mergeCell ref="K31:L31"/>
    <mergeCell ref="N31:O31"/>
    <mergeCell ref="Q31:R31"/>
    <mergeCell ref="T31:U31"/>
    <mergeCell ref="V31:W31"/>
    <mergeCell ref="X31:Y31"/>
    <mergeCell ref="Z31:AD31"/>
    <mergeCell ref="C32:G32"/>
    <mergeCell ref="H32:L32"/>
    <mergeCell ref="N32:R32"/>
    <mergeCell ref="T32:W32"/>
    <mergeCell ref="X32:AD32"/>
    <mergeCell ref="C33:G33"/>
    <mergeCell ref="H33:I33"/>
    <mergeCell ref="K33:L33"/>
    <mergeCell ref="N33:O33"/>
    <mergeCell ref="Q33:R33"/>
    <mergeCell ref="T33:U33"/>
    <mergeCell ref="V33:W33"/>
    <mergeCell ref="X33:Y33"/>
    <mergeCell ref="Z33:AD33"/>
  </mergeCells>
  <phoneticPr fontId="2"/>
  <pageMargins left="0.70866141732283472" right="0.70866141732283472" top="0" bottom="0" header="0.31496062992125984" footer="0.31496062992125984"/>
  <pageSetup paperSize="8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B3C82-A85D-4766-8792-630281A4AFAA}">
  <dimension ref="A1:AH57"/>
  <sheetViews>
    <sheetView topLeftCell="C23" workbookViewId="0">
      <selection activeCell="C28" sqref="C28:O33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0" ht="31.5" customHeight="1" x14ac:dyDescent="0.4">
      <c r="A1" s="458" t="s">
        <v>390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0" x14ac:dyDescent="0.4">
      <c r="B2" t="s">
        <v>0</v>
      </c>
      <c r="H2" t="s">
        <v>1</v>
      </c>
    </row>
    <row r="3" spans="1:30" x14ac:dyDescent="0.4">
      <c r="C3" s="489">
        <v>1</v>
      </c>
      <c r="D3" s="490"/>
      <c r="E3" s="490"/>
      <c r="F3" s="490"/>
      <c r="G3" s="491"/>
      <c r="H3" s="492" t="str">
        <f>C4</f>
        <v>AFU</v>
      </c>
      <c r="I3" s="492"/>
      <c r="J3" s="492"/>
      <c r="K3" s="492" t="str">
        <f>C5</f>
        <v>柏ソレイル</v>
      </c>
      <c r="L3" s="492"/>
      <c r="M3" s="492"/>
      <c r="N3" s="492" t="str">
        <f>C6</f>
        <v>印西FCﾏﾄﾞﾚﾆｰﾙ</v>
      </c>
      <c r="O3" s="492"/>
      <c r="P3" s="492"/>
      <c r="Q3" s="492" t="str">
        <f>C7</f>
        <v>FC　Amica</v>
      </c>
      <c r="R3" s="492"/>
      <c r="S3" s="492"/>
      <c r="T3" s="2" t="s">
        <v>2</v>
      </c>
      <c r="U3" s="2" t="s">
        <v>3</v>
      </c>
      <c r="V3" s="2" t="s">
        <v>4</v>
      </c>
      <c r="W3" s="3" t="s">
        <v>5</v>
      </c>
      <c r="X3" s="3" t="s">
        <v>6</v>
      </c>
      <c r="Y3" s="3" t="s">
        <v>7</v>
      </c>
      <c r="Z3" s="3" t="s">
        <v>8</v>
      </c>
      <c r="AA3" s="2" t="s">
        <v>9</v>
      </c>
      <c r="AB3" s="2" t="s">
        <v>10</v>
      </c>
      <c r="AC3" s="2" t="s">
        <v>11</v>
      </c>
      <c r="AD3" s="3" t="s">
        <v>12</v>
      </c>
    </row>
    <row r="4" spans="1:30" ht="37.5" customHeight="1" x14ac:dyDescent="0.4">
      <c r="C4" s="473" t="s">
        <v>349</v>
      </c>
      <c r="D4" s="474"/>
      <c r="E4" s="474"/>
      <c r="F4" s="474"/>
      <c r="G4" s="475"/>
      <c r="H4" s="4"/>
      <c r="I4" s="5"/>
      <c r="J4" s="6"/>
      <c r="K4" s="7">
        <f>I5</f>
        <v>0</v>
      </c>
      <c r="L4" s="8">
        <f>H5</f>
        <v>11</v>
      </c>
      <c r="M4" s="9">
        <f>IF(K4&gt;L4,3,IF(K4=L4,1,0))</f>
        <v>0</v>
      </c>
      <c r="N4" s="7">
        <f>I6</f>
        <v>1</v>
      </c>
      <c r="O4" s="8">
        <f>H6</f>
        <v>7</v>
      </c>
      <c r="P4" s="9">
        <f>IF(N4&gt;O4,3,IF(N4=O4,1,0))</f>
        <v>0</v>
      </c>
      <c r="Q4" s="7">
        <f>I7</f>
        <v>0</v>
      </c>
      <c r="R4" s="8">
        <f>H7</f>
        <v>3</v>
      </c>
      <c r="S4" s="10">
        <f>IF(Q4&gt;R4,3,IF(Q4=R4,1,0))</f>
        <v>0</v>
      </c>
      <c r="T4" s="11">
        <f>J8</f>
        <v>0</v>
      </c>
      <c r="U4" s="11">
        <f>I8</f>
        <v>0</v>
      </c>
      <c r="V4" s="11">
        <f>H8</f>
        <v>3</v>
      </c>
      <c r="W4" s="12">
        <f t="shared" ref="W4:X7" si="0">H4+K4+N4+Q4</f>
        <v>1</v>
      </c>
      <c r="X4" s="12">
        <f t="shared" si="0"/>
        <v>21</v>
      </c>
      <c r="Y4" s="12">
        <f>W4-X4</f>
        <v>-20</v>
      </c>
      <c r="Z4" s="12">
        <f>J4+M4+P4+S4</f>
        <v>0</v>
      </c>
      <c r="AA4" s="12">
        <f>Y4/100</f>
        <v>-0.2</v>
      </c>
      <c r="AB4" s="12">
        <f>W4/10000</f>
        <v>1E-4</v>
      </c>
      <c r="AC4" s="12">
        <f>Z4+AA4+AB4</f>
        <v>-0.19990000000000002</v>
      </c>
      <c r="AD4" s="12">
        <f>RANK(AC4,AC4:AC7)</f>
        <v>4</v>
      </c>
    </row>
    <row r="5" spans="1:30" ht="37.5" customHeight="1" x14ac:dyDescent="0.4">
      <c r="C5" s="473" t="s">
        <v>553</v>
      </c>
      <c r="D5" s="474"/>
      <c r="E5" s="474"/>
      <c r="F5" s="474"/>
      <c r="G5" s="475"/>
      <c r="H5" s="13">
        <v>11</v>
      </c>
      <c r="I5" s="14">
        <v>0</v>
      </c>
      <c r="J5" s="15">
        <f>IF(H5&gt;I5,3,IF(H5=I5,1,0))</f>
        <v>3</v>
      </c>
      <c r="K5" s="16"/>
      <c r="L5" s="17"/>
      <c r="M5" s="18"/>
      <c r="N5" s="19">
        <f>L6</f>
        <v>2</v>
      </c>
      <c r="O5" s="20">
        <f>K6</f>
        <v>1</v>
      </c>
      <c r="P5" s="21">
        <f>IF(N5&gt;O5,3,IF(N5=O5,1,0))</f>
        <v>3</v>
      </c>
      <c r="Q5" s="19">
        <f>L7</f>
        <v>2</v>
      </c>
      <c r="R5" s="20">
        <f>K7</f>
        <v>4</v>
      </c>
      <c r="S5" s="15">
        <f>IF(Q5&gt;R5,3,IF(Q5=R5,1,0))</f>
        <v>0</v>
      </c>
      <c r="T5" s="11">
        <f>M8</f>
        <v>2</v>
      </c>
      <c r="U5" s="11">
        <f>L8</f>
        <v>0</v>
      </c>
      <c r="V5" s="11">
        <f>K8</f>
        <v>1</v>
      </c>
      <c r="W5" s="12">
        <f t="shared" si="0"/>
        <v>15</v>
      </c>
      <c r="X5" s="12">
        <f t="shared" si="0"/>
        <v>5</v>
      </c>
      <c r="Y5" s="12">
        <f>W5-X5</f>
        <v>10</v>
      </c>
      <c r="Z5" s="12">
        <f>J5+M5+P5+S5</f>
        <v>6</v>
      </c>
      <c r="AA5" s="12">
        <f>Y5/100</f>
        <v>0.1</v>
      </c>
      <c r="AB5" s="12">
        <f>W5/10000</f>
        <v>1.5E-3</v>
      </c>
      <c r="AC5" s="12">
        <f>Z5+AA5+AB5</f>
        <v>6.1014999999999997</v>
      </c>
      <c r="AD5" s="12">
        <f>RANK(AC5,AC4:AC7)</f>
        <v>2</v>
      </c>
    </row>
    <row r="6" spans="1:30" ht="37.5" customHeight="1" x14ac:dyDescent="0.4">
      <c r="C6" s="473" t="s">
        <v>560</v>
      </c>
      <c r="D6" s="474"/>
      <c r="E6" s="474"/>
      <c r="F6" s="474"/>
      <c r="G6" s="475"/>
      <c r="H6" s="13">
        <v>7</v>
      </c>
      <c r="I6" s="14">
        <v>1</v>
      </c>
      <c r="J6" s="15">
        <f>IF(H6&gt;I6,3,IF(H6=I6,1,0))</f>
        <v>3</v>
      </c>
      <c r="K6" s="13">
        <v>1</v>
      </c>
      <c r="L6" s="14">
        <v>2</v>
      </c>
      <c r="M6" s="15">
        <f>IF(K6&gt;L6,3,IF(K6=L6,1,0))</f>
        <v>0</v>
      </c>
      <c r="N6" s="16"/>
      <c r="O6" s="17"/>
      <c r="P6" s="18"/>
      <c r="Q6" s="19">
        <f>O7</f>
        <v>0</v>
      </c>
      <c r="R6" s="20">
        <f>N7</f>
        <v>1</v>
      </c>
      <c r="S6" s="15">
        <f>IF(Q6&gt;R6,3,IF(Q6=R6,1,0))</f>
        <v>0</v>
      </c>
      <c r="T6" s="11">
        <f>P8</f>
        <v>1</v>
      </c>
      <c r="U6" s="11">
        <f>O8</f>
        <v>0</v>
      </c>
      <c r="V6" s="11">
        <f>N8</f>
        <v>2</v>
      </c>
      <c r="W6" s="12">
        <f t="shared" si="0"/>
        <v>8</v>
      </c>
      <c r="X6" s="12">
        <f t="shared" si="0"/>
        <v>4</v>
      </c>
      <c r="Y6" s="12">
        <f>W6-X6</f>
        <v>4</v>
      </c>
      <c r="Z6" s="12">
        <f>J6+M6+P6+S6</f>
        <v>3</v>
      </c>
      <c r="AA6" s="12">
        <f>Y6/100</f>
        <v>0.04</v>
      </c>
      <c r="AB6" s="12">
        <f>W6/10000</f>
        <v>8.0000000000000004E-4</v>
      </c>
      <c r="AC6" s="12">
        <f>Z6+AA6+AB6</f>
        <v>3.0407999999999999</v>
      </c>
      <c r="AD6" s="12">
        <f>RANK(AC6,AC4:AC7)</f>
        <v>3</v>
      </c>
    </row>
    <row r="7" spans="1:30" ht="37.5" customHeight="1" x14ac:dyDescent="0.4">
      <c r="C7" s="473" t="s">
        <v>556</v>
      </c>
      <c r="D7" s="474"/>
      <c r="E7" s="474"/>
      <c r="F7" s="474"/>
      <c r="G7" s="475"/>
      <c r="H7" s="13">
        <v>3</v>
      </c>
      <c r="I7" s="14">
        <v>0</v>
      </c>
      <c r="J7" s="15">
        <f>IF(H7&gt;I7,3,IF(H7=I7,1,0))</f>
        <v>3</v>
      </c>
      <c r="K7" s="13">
        <v>4</v>
      </c>
      <c r="L7" s="14">
        <v>2</v>
      </c>
      <c r="M7" s="15">
        <f>IF(K7&gt;L7,3,IF(K7=L7,1,0))</f>
        <v>3</v>
      </c>
      <c r="N7" s="13">
        <v>1</v>
      </c>
      <c r="O7" s="14">
        <v>0</v>
      </c>
      <c r="P7" s="15">
        <f>IF(N7&gt;O7,3,IF(N7=O7,1,0))</f>
        <v>3</v>
      </c>
      <c r="Q7" s="16"/>
      <c r="R7" s="17"/>
      <c r="S7" s="18"/>
      <c r="T7" s="11">
        <f>S8</f>
        <v>3</v>
      </c>
      <c r="U7" s="11">
        <f>R8</f>
        <v>0</v>
      </c>
      <c r="V7" s="11">
        <f>Q8</f>
        <v>0</v>
      </c>
      <c r="W7" s="12">
        <f t="shared" si="0"/>
        <v>8</v>
      </c>
      <c r="X7" s="12">
        <f t="shared" si="0"/>
        <v>2</v>
      </c>
      <c r="Y7" s="12">
        <f>W7-X7</f>
        <v>6</v>
      </c>
      <c r="Z7" s="12">
        <f>J7+M7+P7+S7</f>
        <v>9</v>
      </c>
      <c r="AA7" s="12">
        <f>Y7/100</f>
        <v>0.06</v>
      </c>
      <c r="AB7" s="12">
        <f>W7/10000</f>
        <v>8.0000000000000004E-4</v>
      </c>
      <c r="AC7" s="12">
        <f>Z7+AA7+AB7</f>
        <v>9.0608000000000004</v>
      </c>
      <c r="AD7" s="12">
        <f>RANK(AC7,AC4:AC7)</f>
        <v>1</v>
      </c>
    </row>
    <row r="8" spans="1:30" hidden="1" x14ac:dyDescent="0.4">
      <c r="H8" s="22">
        <f>COUNTIF(J4:J7,3)</f>
        <v>3</v>
      </c>
      <c r="I8" s="22">
        <f>COUNTIF(J4:J7,1)</f>
        <v>0</v>
      </c>
      <c r="J8" s="22">
        <f>COUNTIF(J4:J7,0)</f>
        <v>0</v>
      </c>
      <c r="K8" s="22">
        <f>COUNTIF(M4:M7,3)</f>
        <v>1</v>
      </c>
      <c r="L8" s="22">
        <f>COUNTIF(M4:M7,1)</f>
        <v>0</v>
      </c>
      <c r="M8" s="22">
        <f>COUNTIF(M4:M7,0)</f>
        <v>2</v>
      </c>
      <c r="N8" s="22">
        <f>COUNTIF(P4:P7,3)</f>
        <v>2</v>
      </c>
      <c r="O8" s="22">
        <f>COUNTIF(P4:P7,1)</f>
        <v>0</v>
      </c>
      <c r="P8" s="22">
        <f>COUNTIF(P4:P7,0)</f>
        <v>1</v>
      </c>
      <c r="Q8" s="22">
        <f>COUNTIF(S4:S7,3)</f>
        <v>0</v>
      </c>
      <c r="R8" s="22">
        <f>COUNTIF(S4:S7,1)</f>
        <v>0</v>
      </c>
      <c r="S8" s="22">
        <f>COUNTIF(S4:S7,0)</f>
        <v>3</v>
      </c>
    </row>
    <row r="10" spans="1:30" x14ac:dyDescent="0.4">
      <c r="B10" t="s">
        <v>13</v>
      </c>
      <c r="H10" t="s">
        <v>14</v>
      </c>
    </row>
    <row r="11" spans="1:30" x14ac:dyDescent="0.4">
      <c r="C11" s="489">
        <v>2</v>
      </c>
      <c r="D11" s="490"/>
      <c r="E11" s="490"/>
      <c r="F11" s="490"/>
      <c r="G11" s="491"/>
      <c r="H11" s="492" t="str">
        <f>C12</f>
        <v>LIEN柏</v>
      </c>
      <c r="I11" s="492"/>
      <c r="J11" s="492"/>
      <c r="K11" s="492" t="str">
        <f>C13</f>
        <v>あびっこｶﾞｰﾙｽﾞ</v>
      </c>
      <c r="L11" s="492"/>
      <c r="M11" s="492"/>
      <c r="N11" s="492" t="str">
        <f>C14</f>
        <v>我孫子翼SC</v>
      </c>
      <c r="O11" s="492"/>
      <c r="P11" s="492"/>
      <c r="Q11" s="492" t="str">
        <f>C15</f>
        <v>布佐ﾌﾟﾘﾝｾｽ</v>
      </c>
      <c r="R11" s="492"/>
      <c r="S11" s="492"/>
      <c r="T11" s="2" t="s">
        <v>2</v>
      </c>
      <c r="U11" s="2" t="s">
        <v>3</v>
      </c>
      <c r="V11" s="2" t="s">
        <v>4</v>
      </c>
      <c r="W11" s="3" t="s">
        <v>5</v>
      </c>
      <c r="X11" s="3" t="s">
        <v>6</v>
      </c>
      <c r="Y11" s="3" t="s">
        <v>7</v>
      </c>
      <c r="Z11" s="3" t="s">
        <v>8</v>
      </c>
      <c r="AA11" s="2" t="s">
        <v>9</v>
      </c>
      <c r="AB11" s="2" t="s">
        <v>10</v>
      </c>
      <c r="AC11" s="2" t="s">
        <v>11</v>
      </c>
      <c r="AD11" s="3" t="s">
        <v>12</v>
      </c>
    </row>
    <row r="12" spans="1:30" ht="37.5" customHeight="1" x14ac:dyDescent="0.4">
      <c r="C12" s="473" t="s">
        <v>552</v>
      </c>
      <c r="D12" s="474"/>
      <c r="E12" s="474"/>
      <c r="F12" s="474"/>
      <c r="G12" s="475"/>
      <c r="H12" s="4"/>
      <c r="I12" s="5"/>
      <c r="J12" s="6"/>
      <c r="K12" s="7">
        <f>I13</f>
        <v>0</v>
      </c>
      <c r="L12" s="8">
        <f>H13</f>
        <v>2</v>
      </c>
      <c r="M12" s="9">
        <f>IF(K12&gt;L12,3,IF(K12=L12,1,0))</f>
        <v>0</v>
      </c>
      <c r="N12" s="7">
        <f>I14</f>
        <v>1</v>
      </c>
      <c r="O12" s="8">
        <f>H14</f>
        <v>1</v>
      </c>
      <c r="P12" s="9">
        <f>IF(N12&gt;O12,3,IF(N12=O12,1,0))</f>
        <v>1</v>
      </c>
      <c r="Q12" s="7">
        <f>I15</f>
        <v>3</v>
      </c>
      <c r="R12" s="8">
        <f>H15</f>
        <v>3</v>
      </c>
      <c r="S12" s="10">
        <f>IF(Q12&gt;R12,3,IF(Q12=R12,1,0))</f>
        <v>1</v>
      </c>
      <c r="T12" s="11">
        <f>J16</f>
        <v>0</v>
      </c>
      <c r="U12" s="11">
        <f>I16</f>
        <v>2</v>
      </c>
      <c r="V12" s="11">
        <f>H16</f>
        <v>1</v>
      </c>
      <c r="W12" s="12">
        <f>H12+K12+N12+Q12</f>
        <v>4</v>
      </c>
      <c r="X12" s="12">
        <f>I12+L12+O12+R12</f>
        <v>6</v>
      </c>
      <c r="Y12" s="12">
        <f>W12-X12</f>
        <v>-2</v>
      </c>
      <c r="Z12" s="12">
        <f>J12+M12+P12+S12</f>
        <v>2</v>
      </c>
      <c r="AA12" s="12">
        <f>Y12/100</f>
        <v>-0.02</v>
      </c>
      <c r="AB12" s="12">
        <f t="shared" ref="AB12:AB15" si="1">W12/10000</f>
        <v>4.0000000000000002E-4</v>
      </c>
      <c r="AC12" s="12">
        <f>Z12+AA12+AB12</f>
        <v>1.9803999999999999</v>
      </c>
      <c r="AD12" s="12">
        <f>RANK(AC12,AC12:AC15)</f>
        <v>4</v>
      </c>
    </row>
    <row r="13" spans="1:30" ht="37.5" customHeight="1" x14ac:dyDescent="0.4">
      <c r="C13" s="473" t="s">
        <v>559</v>
      </c>
      <c r="D13" s="474"/>
      <c r="E13" s="474"/>
      <c r="F13" s="474"/>
      <c r="G13" s="475"/>
      <c r="H13" s="13">
        <v>2</v>
      </c>
      <c r="I13" s="14">
        <v>0</v>
      </c>
      <c r="J13" s="15">
        <f>IF(H13&gt;I13,3,IF(H13=I13,1,0))</f>
        <v>3</v>
      </c>
      <c r="K13" s="16"/>
      <c r="L13" s="17"/>
      <c r="M13" s="18"/>
      <c r="N13" s="19">
        <f>L14</f>
        <v>1</v>
      </c>
      <c r="O13" s="20">
        <f>K14</f>
        <v>2</v>
      </c>
      <c r="P13" s="21">
        <f>IF(N13&gt;O13,3,IF(N13=O13,1,0))</f>
        <v>0</v>
      </c>
      <c r="Q13" s="19">
        <f>L15</f>
        <v>0</v>
      </c>
      <c r="R13" s="20">
        <f>K15</f>
        <v>2</v>
      </c>
      <c r="S13" s="15">
        <f>IF(Q13&gt;R13,3,IF(Q13=R13,1,0))</f>
        <v>0</v>
      </c>
      <c r="T13" s="11">
        <f>M16</f>
        <v>1</v>
      </c>
      <c r="U13" s="11">
        <f>L16</f>
        <v>0</v>
      </c>
      <c r="V13" s="11">
        <f>K16</f>
        <v>2</v>
      </c>
      <c r="W13" s="12">
        <f t="shared" ref="W13:X15" si="2">H13+K13+N13+Q13</f>
        <v>3</v>
      </c>
      <c r="X13" s="12">
        <f t="shared" si="2"/>
        <v>4</v>
      </c>
      <c r="Y13" s="12">
        <f t="shared" ref="Y13:Y15" si="3">W13-X13</f>
        <v>-1</v>
      </c>
      <c r="Z13" s="12">
        <f t="shared" ref="Z13:Z15" si="4">J13+M13+P13+S13</f>
        <v>3</v>
      </c>
      <c r="AA13" s="12">
        <f t="shared" ref="AA13:AA15" si="5">Y13/100</f>
        <v>-0.01</v>
      </c>
      <c r="AB13" s="12">
        <f t="shared" si="1"/>
        <v>2.9999999999999997E-4</v>
      </c>
      <c r="AC13" s="12">
        <f t="shared" ref="AC13:AC15" si="6">Z13+AA13+AB13</f>
        <v>2.9903000000000004</v>
      </c>
      <c r="AD13" s="12">
        <f>RANK(AC13,AC12:AC15)</f>
        <v>3</v>
      </c>
    </row>
    <row r="14" spans="1:30" ht="37.5" customHeight="1" x14ac:dyDescent="0.4">
      <c r="C14" s="473" t="s">
        <v>562</v>
      </c>
      <c r="D14" s="474"/>
      <c r="E14" s="474"/>
      <c r="F14" s="474"/>
      <c r="G14" s="475"/>
      <c r="H14" s="13">
        <v>1</v>
      </c>
      <c r="I14" s="14">
        <v>1</v>
      </c>
      <c r="J14" s="15">
        <f>IF(H14&gt;I14,3,IF(H14=I14,1,0))</f>
        <v>1</v>
      </c>
      <c r="K14" s="13">
        <v>2</v>
      </c>
      <c r="L14" s="14">
        <v>1</v>
      </c>
      <c r="M14" s="15">
        <f>IF(K14&gt;L14,3,IF(K14=L14,1,0))</f>
        <v>3</v>
      </c>
      <c r="N14" s="16"/>
      <c r="O14" s="17"/>
      <c r="P14" s="18"/>
      <c r="Q14" s="19">
        <f>O15</f>
        <v>0</v>
      </c>
      <c r="R14" s="20">
        <f>N15</f>
        <v>3</v>
      </c>
      <c r="S14" s="15">
        <f>IF(Q14&gt;R14,3,IF(Q14=R14,1,0))</f>
        <v>0</v>
      </c>
      <c r="T14" s="11">
        <f>P16</f>
        <v>1</v>
      </c>
      <c r="U14" s="11">
        <f>O16</f>
        <v>1</v>
      </c>
      <c r="V14" s="11">
        <f>N16</f>
        <v>1</v>
      </c>
      <c r="W14" s="12">
        <f t="shared" si="2"/>
        <v>3</v>
      </c>
      <c r="X14" s="12">
        <f t="shared" si="2"/>
        <v>5</v>
      </c>
      <c r="Y14" s="12">
        <f t="shared" si="3"/>
        <v>-2</v>
      </c>
      <c r="Z14" s="12">
        <f t="shared" si="4"/>
        <v>4</v>
      </c>
      <c r="AA14" s="12">
        <f t="shared" si="5"/>
        <v>-0.02</v>
      </c>
      <c r="AB14" s="12">
        <f t="shared" si="1"/>
        <v>2.9999999999999997E-4</v>
      </c>
      <c r="AC14" s="12">
        <f t="shared" si="6"/>
        <v>3.9803000000000002</v>
      </c>
      <c r="AD14" s="12">
        <f>RANK(AC14,AC12:AC15)</f>
        <v>2</v>
      </c>
    </row>
    <row r="15" spans="1:30" ht="37.5" customHeight="1" x14ac:dyDescent="0.4">
      <c r="C15" s="473" t="s">
        <v>555</v>
      </c>
      <c r="D15" s="474"/>
      <c r="E15" s="474"/>
      <c r="F15" s="474"/>
      <c r="G15" s="475"/>
      <c r="H15" s="13">
        <v>3</v>
      </c>
      <c r="I15" s="14">
        <v>3</v>
      </c>
      <c r="J15" s="15">
        <f>IF(H15&gt;I15,3,IF(H15=I15,1,0))</f>
        <v>1</v>
      </c>
      <c r="K15" s="13">
        <v>2</v>
      </c>
      <c r="L15" s="14">
        <v>0</v>
      </c>
      <c r="M15" s="15">
        <f>IF(K15&gt;L15,3,IF(K15=L15,1,0))</f>
        <v>3</v>
      </c>
      <c r="N15" s="13">
        <v>3</v>
      </c>
      <c r="O15" s="14">
        <v>0</v>
      </c>
      <c r="P15" s="15">
        <f>IF(N15&gt;O15,3,IF(N15=O15,1,0))</f>
        <v>3</v>
      </c>
      <c r="Q15" s="16"/>
      <c r="R15" s="17"/>
      <c r="S15" s="18"/>
      <c r="T15" s="11">
        <f>S16</f>
        <v>2</v>
      </c>
      <c r="U15" s="11">
        <f>R16</f>
        <v>1</v>
      </c>
      <c r="V15" s="11">
        <f>Q16</f>
        <v>0</v>
      </c>
      <c r="W15" s="12">
        <f t="shared" si="2"/>
        <v>8</v>
      </c>
      <c r="X15" s="12">
        <f t="shared" si="2"/>
        <v>3</v>
      </c>
      <c r="Y15" s="12">
        <f t="shared" si="3"/>
        <v>5</v>
      </c>
      <c r="Z15" s="12">
        <f t="shared" si="4"/>
        <v>7</v>
      </c>
      <c r="AA15" s="12">
        <f t="shared" si="5"/>
        <v>0.05</v>
      </c>
      <c r="AB15" s="12">
        <f t="shared" si="1"/>
        <v>8.0000000000000004E-4</v>
      </c>
      <c r="AC15" s="12">
        <f t="shared" si="6"/>
        <v>7.0507999999999997</v>
      </c>
      <c r="AD15" s="12">
        <f>RANK(AC15,AC12:AC15)</f>
        <v>1</v>
      </c>
    </row>
    <row r="16" spans="1:30" hidden="1" x14ac:dyDescent="0.4">
      <c r="H16" s="22">
        <f>COUNTIF(J12:J15,3)</f>
        <v>1</v>
      </c>
      <c r="I16" s="22">
        <f>COUNTIF(J12:J15,1)</f>
        <v>2</v>
      </c>
      <c r="J16" s="22">
        <f>COUNTIF(J12:J15,0)</f>
        <v>0</v>
      </c>
      <c r="K16" s="22">
        <f>COUNTIF(M12:M15,3)</f>
        <v>2</v>
      </c>
      <c r="L16" s="22">
        <f>COUNTIF(M12:M15,1)</f>
        <v>0</v>
      </c>
      <c r="M16" s="22">
        <f>COUNTIF(M12:M15,0)</f>
        <v>1</v>
      </c>
      <c r="N16" s="22">
        <f>COUNTIF(P12:P15,3)</f>
        <v>1</v>
      </c>
      <c r="O16" s="22">
        <f>COUNTIF(P12:P15,1)</f>
        <v>1</v>
      </c>
      <c r="P16" s="22">
        <f>COUNTIF(P12:P15,0)</f>
        <v>1</v>
      </c>
      <c r="Q16" s="22">
        <f>COUNTIF(S12:S15,3)</f>
        <v>0</v>
      </c>
      <c r="R16" s="22">
        <f>COUNTIF(S12:S15,1)</f>
        <v>1</v>
      </c>
      <c r="S16" s="22">
        <f>COUNTIF(S12:S15,0)</f>
        <v>2</v>
      </c>
    </row>
    <row r="18" spans="2:30" x14ac:dyDescent="0.4">
      <c r="B18" t="s">
        <v>15</v>
      </c>
      <c r="H18" t="s">
        <v>18</v>
      </c>
    </row>
    <row r="19" spans="2:30" x14ac:dyDescent="0.4">
      <c r="C19" s="489">
        <v>3</v>
      </c>
      <c r="D19" s="490"/>
      <c r="E19" s="490"/>
      <c r="F19" s="490"/>
      <c r="G19" s="491"/>
      <c r="H19" s="492" t="str">
        <f>C20</f>
        <v>アザレア</v>
      </c>
      <c r="I19" s="492"/>
      <c r="J19" s="492"/>
      <c r="K19" s="492" t="str">
        <f>C21</f>
        <v>kinaco.united</v>
      </c>
      <c r="L19" s="492"/>
      <c r="M19" s="492"/>
      <c r="N19" s="492" t="str">
        <f>C22</f>
        <v>TKG</v>
      </c>
      <c r="O19" s="492"/>
      <c r="P19" s="492"/>
      <c r="Q19" s="492" t="str">
        <f>C23</f>
        <v>我孫子隼ちゃん</v>
      </c>
      <c r="R19" s="492"/>
      <c r="S19" s="492"/>
      <c r="T19" s="2" t="s">
        <v>2</v>
      </c>
      <c r="U19" s="2" t="s">
        <v>3</v>
      </c>
      <c r="V19" s="2" t="s">
        <v>4</v>
      </c>
      <c r="W19" s="3" t="s">
        <v>5</v>
      </c>
      <c r="X19" s="3" t="s">
        <v>6</v>
      </c>
      <c r="Y19" s="3" t="s">
        <v>7</v>
      </c>
      <c r="Z19" s="3" t="s">
        <v>8</v>
      </c>
      <c r="AA19" s="2" t="s">
        <v>9</v>
      </c>
      <c r="AB19" s="2" t="s">
        <v>10</v>
      </c>
      <c r="AC19" s="2" t="s">
        <v>11</v>
      </c>
      <c r="AD19" s="3" t="s">
        <v>12</v>
      </c>
    </row>
    <row r="20" spans="2:30" ht="37.5" customHeight="1" x14ac:dyDescent="0.4">
      <c r="C20" s="473" t="s">
        <v>564</v>
      </c>
      <c r="D20" s="474"/>
      <c r="E20" s="474"/>
      <c r="F20" s="474"/>
      <c r="G20" s="475"/>
      <c r="H20" s="4"/>
      <c r="I20" s="5"/>
      <c r="J20" s="6"/>
      <c r="K20" s="7">
        <f>I21</f>
        <v>1</v>
      </c>
      <c r="L20" s="8">
        <f>H21</f>
        <v>2</v>
      </c>
      <c r="M20" s="9">
        <f>IF(K20&gt;L20,3,IF(K20=L20,1,0))</f>
        <v>0</v>
      </c>
      <c r="N20" s="7">
        <f>I22</f>
        <v>1</v>
      </c>
      <c r="O20" s="8">
        <f>H22</f>
        <v>4</v>
      </c>
      <c r="P20" s="9">
        <f>IF(N20&gt;O20,3,IF(N20=O20,1,0))</f>
        <v>0</v>
      </c>
      <c r="Q20" s="7">
        <f>I23</f>
        <v>6</v>
      </c>
      <c r="R20" s="8">
        <f>H23</f>
        <v>1</v>
      </c>
      <c r="S20" s="10">
        <f>IF(Q20&gt;R20,3,IF(Q20=R20,1,0))</f>
        <v>3</v>
      </c>
      <c r="T20" s="11">
        <f>J24</f>
        <v>1</v>
      </c>
      <c r="U20" s="11">
        <f>I24</f>
        <v>0</v>
      </c>
      <c r="V20" s="11">
        <f>H24</f>
        <v>2</v>
      </c>
      <c r="W20" s="12">
        <f>H20+K20+N20+Q20</f>
        <v>8</v>
      </c>
      <c r="X20" s="12">
        <f>I20+L20+O20+R20</f>
        <v>7</v>
      </c>
      <c r="Y20" s="12">
        <f>W20-X20</f>
        <v>1</v>
      </c>
      <c r="Z20" s="12">
        <f>J20+M20+P20+S20</f>
        <v>3</v>
      </c>
      <c r="AA20" s="12">
        <f>Y20/100</f>
        <v>0.01</v>
      </c>
      <c r="AB20" s="12">
        <f t="shared" ref="AB20:AB23" si="7">W20/10000</f>
        <v>8.0000000000000004E-4</v>
      </c>
      <c r="AC20" s="12">
        <f>Z20+AA20+AB20</f>
        <v>3.0107999999999997</v>
      </c>
      <c r="AD20" s="12">
        <f>RANK(AC20,AC20:AC23)</f>
        <v>3</v>
      </c>
    </row>
    <row r="21" spans="2:30" ht="37.5" customHeight="1" x14ac:dyDescent="0.4">
      <c r="C21" s="473" t="s">
        <v>566</v>
      </c>
      <c r="D21" s="474"/>
      <c r="E21" s="474"/>
      <c r="F21" s="474"/>
      <c r="G21" s="475"/>
      <c r="H21" s="13">
        <v>2</v>
      </c>
      <c r="I21" s="14">
        <v>1</v>
      </c>
      <c r="J21" s="15">
        <f>IF(H21&gt;I21,3,IF(H21=I21,1,0))</f>
        <v>3</v>
      </c>
      <c r="K21" s="16"/>
      <c r="L21" s="17"/>
      <c r="M21" s="18"/>
      <c r="N21" s="19">
        <f>L22</f>
        <v>1</v>
      </c>
      <c r="O21" s="20">
        <f>K22</f>
        <v>4</v>
      </c>
      <c r="P21" s="21">
        <f>IF(N21&gt;O21,3,IF(N21=O21,1,0))</f>
        <v>0</v>
      </c>
      <c r="Q21" s="19">
        <f>L23</f>
        <v>6</v>
      </c>
      <c r="R21" s="20">
        <f>K23</f>
        <v>0</v>
      </c>
      <c r="S21" s="15">
        <f>IF(Q21&gt;R21,3,IF(Q21=R21,1,0))</f>
        <v>3</v>
      </c>
      <c r="T21" s="11">
        <f>M24</f>
        <v>2</v>
      </c>
      <c r="U21" s="11">
        <f>L24</f>
        <v>0</v>
      </c>
      <c r="V21" s="11">
        <f>K24</f>
        <v>1</v>
      </c>
      <c r="W21" s="12">
        <f t="shared" ref="W21:X23" si="8">H21+K21+N21+Q21</f>
        <v>9</v>
      </c>
      <c r="X21" s="12">
        <f t="shared" si="8"/>
        <v>5</v>
      </c>
      <c r="Y21" s="12">
        <f t="shared" ref="Y21:Y23" si="9">W21-X21</f>
        <v>4</v>
      </c>
      <c r="Z21" s="12">
        <f t="shared" ref="Z21:Z23" si="10">J21+M21+P21+S21</f>
        <v>6</v>
      </c>
      <c r="AA21" s="12">
        <f t="shared" ref="AA21:AA23" si="11">Y21/100</f>
        <v>0.04</v>
      </c>
      <c r="AB21" s="12">
        <f t="shared" si="7"/>
        <v>8.9999999999999998E-4</v>
      </c>
      <c r="AC21" s="12">
        <f t="shared" ref="AC21:AC23" si="12">Z21+AA21+AB21</f>
        <v>6.0408999999999997</v>
      </c>
      <c r="AD21" s="12">
        <f>RANK(AC21,AC20:AC23)</f>
        <v>2</v>
      </c>
    </row>
    <row r="22" spans="2:30" ht="37.5" customHeight="1" x14ac:dyDescent="0.4">
      <c r="C22" s="473" t="s">
        <v>551</v>
      </c>
      <c r="D22" s="474"/>
      <c r="E22" s="474"/>
      <c r="F22" s="474"/>
      <c r="G22" s="475"/>
      <c r="H22" s="13">
        <v>4</v>
      </c>
      <c r="I22" s="14">
        <v>1</v>
      </c>
      <c r="J22" s="15">
        <f>IF(H22&gt;I22,3,IF(H22=I22,1,0))</f>
        <v>3</v>
      </c>
      <c r="K22" s="13">
        <v>4</v>
      </c>
      <c r="L22" s="14">
        <v>1</v>
      </c>
      <c r="M22" s="15">
        <f>IF(K22&gt;L22,3,IF(K22=L22,1,0))</f>
        <v>3</v>
      </c>
      <c r="N22" s="16"/>
      <c r="O22" s="17"/>
      <c r="P22" s="18"/>
      <c r="Q22" s="19">
        <f>O23</f>
        <v>6</v>
      </c>
      <c r="R22" s="20">
        <f>N23</f>
        <v>0</v>
      </c>
      <c r="S22" s="15">
        <f>IF(Q22&gt;R22,3,IF(Q22=R22,1,0))</f>
        <v>3</v>
      </c>
      <c r="T22" s="11">
        <f>P24</f>
        <v>3</v>
      </c>
      <c r="U22" s="11">
        <f>O24</f>
        <v>0</v>
      </c>
      <c r="V22" s="11">
        <f>N24</f>
        <v>0</v>
      </c>
      <c r="W22" s="12">
        <f t="shared" si="8"/>
        <v>14</v>
      </c>
      <c r="X22" s="12">
        <f t="shared" si="8"/>
        <v>2</v>
      </c>
      <c r="Y22" s="12">
        <f t="shared" si="9"/>
        <v>12</v>
      </c>
      <c r="Z22" s="12">
        <f t="shared" si="10"/>
        <v>9</v>
      </c>
      <c r="AA22" s="12">
        <f t="shared" si="11"/>
        <v>0.12</v>
      </c>
      <c r="AB22" s="12">
        <f t="shared" si="7"/>
        <v>1.4E-3</v>
      </c>
      <c r="AC22" s="12">
        <f t="shared" si="12"/>
        <v>9.1213999999999995</v>
      </c>
      <c r="AD22" s="12">
        <f>RANK(AC22,AC20:AC23)</f>
        <v>1</v>
      </c>
    </row>
    <row r="23" spans="2:30" ht="37.5" customHeight="1" x14ac:dyDescent="0.4">
      <c r="C23" s="473" t="s">
        <v>554</v>
      </c>
      <c r="D23" s="474"/>
      <c r="E23" s="474"/>
      <c r="F23" s="474"/>
      <c r="G23" s="475"/>
      <c r="H23" s="13">
        <v>1</v>
      </c>
      <c r="I23" s="14">
        <v>6</v>
      </c>
      <c r="J23" s="15">
        <f>IF(H23&gt;I23,3,IF(H23=I23,1,0))</f>
        <v>0</v>
      </c>
      <c r="K23" s="13">
        <v>0</v>
      </c>
      <c r="L23" s="14">
        <v>6</v>
      </c>
      <c r="M23" s="15">
        <f>IF(K23&gt;L23,3,IF(K23=L23,1,0))</f>
        <v>0</v>
      </c>
      <c r="N23" s="13">
        <v>0</v>
      </c>
      <c r="O23" s="14">
        <v>6</v>
      </c>
      <c r="P23" s="15">
        <f>IF(N23&gt;O23,3,IF(N23=O23,1,0))</f>
        <v>0</v>
      </c>
      <c r="Q23" s="16"/>
      <c r="R23" s="17"/>
      <c r="S23" s="18"/>
      <c r="T23" s="11">
        <f>S24</f>
        <v>0</v>
      </c>
      <c r="U23" s="11">
        <f>R24</f>
        <v>0</v>
      </c>
      <c r="V23" s="11">
        <f>Q24</f>
        <v>3</v>
      </c>
      <c r="W23" s="12">
        <f t="shared" si="8"/>
        <v>1</v>
      </c>
      <c r="X23" s="12">
        <f t="shared" si="8"/>
        <v>18</v>
      </c>
      <c r="Y23" s="12">
        <f t="shared" si="9"/>
        <v>-17</v>
      </c>
      <c r="Z23" s="12">
        <f t="shared" si="10"/>
        <v>0</v>
      </c>
      <c r="AA23" s="12">
        <f t="shared" si="11"/>
        <v>-0.17</v>
      </c>
      <c r="AB23" s="12">
        <f t="shared" si="7"/>
        <v>1E-4</v>
      </c>
      <c r="AC23" s="12">
        <f t="shared" si="12"/>
        <v>-0.16990000000000002</v>
      </c>
      <c r="AD23" s="12">
        <f>RANK(AC23,AC20:AC23)</f>
        <v>4</v>
      </c>
    </row>
    <row r="24" spans="2:30" hidden="1" x14ac:dyDescent="0.4">
      <c r="H24" s="22">
        <f>COUNTIF(J20:J23,3)</f>
        <v>2</v>
      </c>
      <c r="I24" s="22">
        <f>COUNTIF(J20:J23,1)</f>
        <v>0</v>
      </c>
      <c r="J24" s="22">
        <f>COUNTIF(J20:J23,0)</f>
        <v>1</v>
      </c>
      <c r="K24" s="22">
        <f>COUNTIF(M20:M23,3)</f>
        <v>1</v>
      </c>
      <c r="L24" s="22">
        <f>COUNTIF(M20:M23,1)</f>
        <v>0</v>
      </c>
      <c r="M24" s="22">
        <f>COUNTIF(M20:M23,0)</f>
        <v>2</v>
      </c>
      <c r="N24" s="22">
        <f>COUNTIF(P20:P23,3)</f>
        <v>0</v>
      </c>
      <c r="O24" s="22">
        <f>COUNTIF(P20:P23,1)</f>
        <v>0</v>
      </c>
      <c r="P24" s="22">
        <f>COUNTIF(P20:P23,0)</f>
        <v>3</v>
      </c>
      <c r="Q24" s="22">
        <f>COUNTIF(S20:S23,3)</f>
        <v>3</v>
      </c>
      <c r="R24" s="22">
        <f>COUNTIF(S20:S23,1)</f>
        <v>0</v>
      </c>
      <c r="S24" s="22">
        <f>COUNTIF(S20:S23,0)</f>
        <v>0</v>
      </c>
    </row>
    <row r="26" spans="2:30" hidden="1" x14ac:dyDescent="0.4">
      <c r="H26" s="22" t="e">
        <f>COUNTIF(#REF!,3)</f>
        <v>#REF!</v>
      </c>
      <c r="I26" s="22" t="e">
        <f>COUNTIF(#REF!,1)</f>
        <v>#REF!</v>
      </c>
      <c r="J26" s="22" t="e">
        <f>COUNTIF(#REF!,0)</f>
        <v>#REF!</v>
      </c>
      <c r="K26" s="22" t="e">
        <f>COUNTIF(#REF!,3)</f>
        <v>#REF!</v>
      </c>
      <c r="L26" s="22" t="e">
        <f>COUNTIF(#REF!,1)</f>
        <v>#REF!</v>
      </c>
      <c r="M26" s="22" t="e">
        <f>COUNTIF(#REF!,0)</f>
        <v>#REF!</v>
      </c>
      <c r="N26" s="22" t="e">
        <f>COUNTIF(#REF!,3)</f>
        <v>#REF!</v>
      </c>
      <c r="O26" s="22" t="e">
        <f>COUNTIF(#REF!,1)</f>
        <v>#REF!</v>
      </c>
      <c r="P26" s="22" t="e">
        <f>COUNTIF(#REF!,0)</f>
        <v>#REF!</v>
      </c>
      <c r="Q26" s="22" t="e">
        <f>COUNTIF(#REF!,3)</f>
        <v>#REF!</v>
      </c>
      <c r="R26" s="22" t="e">
        <f>COUNTIF(#REF!,1)</f>
        <v>#REF!</v>
      </c>
      <c r="S26" s="22" t="e">
        <f>COUNTIF(#REF!,0)</f>
        <v>#REF!</v>
      </c>
    </row>
    <row r="27" spans="2:30" ht="18.75" customHeight="1" x14ac:dyDescent="0.4">
      <c r="K27" s="421"/>
      <c r="L27" s="421"/>
      <c r="M27" s="421"/>
      <c r="N27" s="421"/>
      <c r="Q27" s="421"/>
      <c r="R27" s="421"/>
      <c r="S27" s="421"/>
      <c r="T27" s="421"/>
      <c r="V27" s="582"/>
      <c r="W27" s="582"/>
      <c r="X27" s="582"/>
      <c r="Z27" s="421"/>
      <c r="AA27" s="421"/>
      <c r="AB27" s="421"/>
      <c r="AC27" s="421"/>
      <c r="AD27" s="421"/>
    </row>
    <row r="28" spans="2:30" ht="18.75" customHeight="1" thickBot="1" x14ac:dyDescent="0.45">
      <c r="B28" s="279" t="s">
        <v>19</v>
      </c>
      <c r="C28" s="682" t="s">
        <v>561</v>
      </c>
      <c r="D28" s="683"/>
      <c r="E28" s="683"/>
      <c r="F28" s="683"/>
      <c r="G28" s="684"/>
      <c r="H28" s="320" t="s">
        <v>20</v>
      </c>
      <c r="I28" s="320" t="s">
        <v>21</v>
      </c>
      <c r="J28" s="321"/>
      <c r="K28" s="637"/>
      <c r="L28" s="637"/>
      <c r="M28" s="637"/>
      <c r="N28" s="637"/>
      <c r="O28" s="321"/>
      <c r="P28" s="321"/>
      <c r="Q28" s="637"/>
      <c r="R28" s="637"/>
      <c r="S28" s="637"/>
      <c r="T28" s="637"/>
      <c r="V28" s="582"/>
      <c r="W28" s="582"/>
      <c r="X28" s="582"/>
      <c r="Y28" s="321"/>
      <c r="Z28" s="637"/>
      <c r="AA28" s="637"/>
      <c r="AB28" s="637"/>
      <c r="AC28" s="637"/>
      <c r="AD28" s="637"/>
    </row>
    <row r="29" spans="2:30" ht="18.75" customHeight="1" x14ac:dyDescent="0.4">
      <c r="C29" s="685"/>
      <c r="D29" s="686"/>
      <c r="E29" s="686"/>
      <c r="F29" s="686"/>
      <c r="G29" s="687"/>
      <c r="H29" s="322"/>
      <c r="I29" s="323">
        <v>1</v>
      </c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V29" s="582"/>
      <c r="W29" s="582"/>
      <c r="X29" s="582"/>
      <c r="Y29" s="321"/>
      <c r="Z29" s="637"/>
      <c r="AA29" s="637"/>
      <c r="AB29" s="637"/>
      <c r="AC29" s="637"/>
      <c r="AD29" s="637"/>
    </row>
    <row r="30" spans="2:30" ht="18.75" customHeight="1" thickBot="1" x14ac:dyDescent="0.45">
      <c r="B30" s="279"/>
      <c r="C30" s="320"/>
      <c r="D30" s="320"/>
      <c r="E30" s="320"/>
      <c r="F30" s="320" t="s">
        <v>268</v>
      </c>
      <c r="G30" s="320"/>
      <c r="H30" s="320"/>
      <c r="I30" s="26"/>
      <c r="J30" s="321"/>
      <c r="K30" s="630" t="str">
        <f>IF(H29&gt;H32,C28,IF(I29&gt;I32,C28,C32))</f>
        <v>アザレア</v>
      </c>
      <c r="L30" s="631"/>
      <c r="M30" s="631"/>
      <c r="N30" s="631"/>
      <c r="O30" s="632"/>
      <c r="P30" s="321"/>
      <c r="Q30" s="320" t="s">
        <v>20</v>
      </c>
      <c r="R30" s="320" t="s">
        <v>21</v>
      </c>
      <c r="S30" s="321"/>
      <c r="V30" s="582"/>
      <c r="W30" s="582"/>
      <c r="X30" s="582"/>
      <c r="Y30" s="321"/>
      <c r="Z30" s="637"/>
      <c r="AA30" s="637"/>
      <c r="AB30" s="637"/>
      <c r="AC30" s="637"/>
      <c r="AD30" s="637"/>
    </row>
    <row r="31" spans="2:30" ht="18.75" customHeight="1" x14ac:dyDescent="0.4">
      <c r="B31" s="279"/>
      <c r="C31" s="320"/>
      <c r="D31" s="320"/>
      <c r="E31" s="320"/>
      <c r="F31" s="320"/>
      <c r="G31" s="320"/>
      <c r="H31" s="320"/>
      <c r="I31" s="324"/>
      <c r="J31" s="321"/>
      <c r="K31" s="633"/>
      <c r="L31" s="634"/>
      <c r="M31" s="634"/>
      <c r="N31" s="634"/>
      <c r="O31" s="635"/>
      <c r="P31" s="321"/>
      <c r="Q31" s="325"/>
      <c r="R31" s="323">
        <v>0</v>
      </c>
      <c r="S31" s="321"/>
      <c r="V31" s="582"/>
      <c r="W31" s="582"/>
      <c r="X31" s="582"/>
      <c r="Y31" s="321"/>
      <c r="Z31" s="637"/>
      <c r="AA31" s="637"/>
      <c r="AB31" s="637"/>
      <c r="AC31" s="637"/>
      <c r="AD31" s="637"/>
    </row>
    <row r="32" spans="2:30" ht="18.75" customHeight="1" thickBot="1" x14ac:dyDescent="0.45">
      <c r="B32" s="180" t="s">
        <v>468</v>
      </c>
      <c r="C32" s="630" t="s">
        <v>563</v>
      </c>
      <c r="D32" s="631"/>
      <c r="E32" s="631"/>
      <c r="F32" s="631"/>
      <c r="G32" s="632"/>
      <c r="H32" s="327"/>
      <c r="I32" s="328">
        <v>3</v>
      </c>
      <c r="J32" s="321"/>
      <c r="K32" s="321"/>
      <c r="L32" s="321"/>
      <c r="M32" s="321"/>
      <c r="N32" s="321"/>
      <c r="O32" s="321"/>
      <c r="P32" s="321"/>
      <c r="Q32" s="321"/>
      <c r="R32" s="324"/>
      <c r="S32" s="321"/>
      <c r="W32" s="321"/>
      <c r="X32" s="321"/>
      <c r="Y32" s="321"/>
      <c r="Z32" s="321"/>
      <c r="AA32" s="321"/>
      <c r="AB32" s="321"/>
      <c r="AC32" s="321"/>
      <c r="AD32" s="321"/>
    </row>
    <row r="33" spans="2:34" ht="18.75" customHeight="1" thickBot="1" x14ac:dyDescent="0.45">
      <c r="B33" s="279"/>
      <c r="C33" s="633"/>
      <c r="D33" s="634"/>
      <c r="E33" s="634"/>
      <c r="F33" s="634"/>
      <c r="G33" s="635"/>
      <c r="H33" s="320"/>
      <c r="I33" s="1"/>
      <c r="J33" s="321"/>
      <c r="K33" s="321"/>
      <c r="L33" s="321"/>
      <c r="M33" s="321"/>
      <c r="N33" s="321"/>
      <c r="O33" s="321" t="s">
        <v>268</v>
      </c>
      <c r="P33" s="321"/>
      <c r="Q33" s="321"/>
      <c r="R33" s="324"/>
      <c r="S33" s="321"/>
      <c r="T33" s="630" t="str">
        <f>IF(Q31&gt;Q37,K30,IF(R31&gt;R37,K30,K37))</f>
        <v>TKG</v>
      </c>
      <c r="U33" s="631"/>
      <c r="V33" s="631"/>
      <c r="W33" s="631"/>
      <c r="X33" s="632"/>
      <c r="Y33" s="320" t="s">
        <v>20</v>
      </c>
      <c r="Z33" s="320" t="s">
        <v>21</v>
      </c>
      <c r="AA33" s="321"/>
      <c r="AB33" s="321"/>
      <c r="AC33" s="321"/>
      <c r="AD33" s="321"/>
    </row>
    <row r="34" spans="2:34" ht="18.75" customHeight="1" x14ac:dyDescent="0.4">
      <c r="B34" s="279"/>
      <c r="C34" s="320"/>
      <c r="D34" s="320"/>
      <c r="E34" s="320"/>
      <c r="F34" s="320"/>
      <c r="G34" s="320"/>
      <c r="H34" s="320"/>
      <c r="I34" s="321"/>
      <c r="J34" s="321"/>
      <c r="K34" s="321"/>
      <c r="L34" s="321"/>
      <c r="M34" s="321"/>
      <c r="N34" s="321"/>
      <c r="O34" s="321"/>
      <c r="P34" s="321"/>
      <c r="Q34" s="321"/>
      <c r="R34" s="324"/>
      <c r="S34" s="321"/>
      <c r="T34" s="636"/>
      <c r="U34" s="637"/>
      <c r="V34" s="637"/>
      <c r="W34" s="637"/>
      <c r="X34" s="638"/>
      <c r="Y34" s="325"/>
      <c r="Z34" s="326">
        <v>1</v>
      </c>
      <c r="AA34" s="321"/>
      <c r="AB34" s="321"/>
      <c r="AC34" s="321"/>
      <c r="AD34" s="321"/>
    </row>
    <row r="35" spans="2:34" ht="18.75" customHeight="1" thickBot="1" x14ac:dyDescent="0.45">
      <c r="B35" s="279" t="s">
        <v>23</v>
      </c>
      <c r="C35" s="630" t="s">
        <v>567</v>
      </c>
      <c r="D35" s="631"/>
      <c r="E35" s="631"/>
      <c r="F35" s="631"/>
      <c r="G35" s="632"/>
      <c r="H35" s="320" t="s">
        <v>20</v>
      </c>
      <c r="I35" s="320" t="s">
        <v>21</v>
      </c>
      <c r="J35" s="321"/>
      <c r="K35" s="321"/>
      <c r="L35" s="321"/>
      <c r="M35" s="321"/>
      <c r="N35" s="321"/>
      <c r="O35" s="321"/>
      <c r="P35" s="321"/>
      <c r="Q35" s="321"/>
      <c r="R35" s="324"/>
      <c r="S35" s="321"/>
      <c r="T35" s="633"/>
      <c r="U35" s="634"/>
      <c r="V35" s="634"/>
      <c r="W35" s="634"/>
      <c r="X35" s="635"/>
      <c r="Y35" s="321"/>
      <c r="Z35" s="324"/>
      <c r="AA35" s="321"/>
      <c r="AB35" s="321"/>
      <c r="AC35" s="321"/>
      <c r="AD35" s="321"/>
    </row>
    <row r="36" spans="2:34" ht="18.75" customHeight="1" x14ac:dyDescent="0.4">
      <c r="C36" s="633"/>
      <c r="D36" s="634"/>
      <c r="E36" s="634"/>
      <c r="F36" s="634"/>
      <c r="G36" s="635"/>
      <c r="H36" s="322"/>
      <c r="I36" s="323">
        <v>5</v>
      </c>
      <c r="J36" s="321"/>
      <c r="K36" s="321"/>
      <c r="L36" s="321"/>
      <c r="M36" s="321"/>
      <c r="N36" s="321"/>
      <c r="O36" s="321"/>
      <c r="P36" s="321"/>
      <c r="Q36" s="321"/>
      <c r="R36" s="324"/>
      <c r="S36" s="321"/>
      <c r="W36" s="321"/>
      <c r="X36" s="321"/>
      <c r="Y36" s="321"/>
      <c r="Z36" s="324"/>
      <c r="AA36" s="321"/>
      <c r="AB36" s="321"/>
      <c r="AC36" s="321"/>
      <c r="AD36" s="321"/>
    </row>
    <row r="37" spans="2:34" ht="18.75" customHeight="1" thickBot="1" x14ac:dyDescent="0.45">
      <c r="B37" s="279"/>
      <c r="C37" s="320"/>
      <c r="D37" s="320"/>
      <c r="E37" s="320"/>
      <c r="F37" s="320" t="s">
        <v>34</v>
      </c>
      <c r="G37" s="320"/>
      <c r="H37" s="320"/>
      <c r="I37" s="324"/>
      <c r="J37" s="321"/>
      <c r="K37" s="630" t="str">
        <f>IF(H36&gt;H39,C35,IF(I36&gt;I39,C35,C39))</f>
        <v>TKG</v>
      </c>
      <c r="L37" s="631"/>
      <c r="M37" s="631"/>
      <c r="N37" s="631"/>
      <c r="O37" s="632"/>
      <c r="P37" s="321"/>
      <c r="Q37" s="329"/>
      <c r="R37" s="328">
        <v>1</v>
      </c>
      <c r="S37" s="321"/>
      <c r="W37" s="321"/>
      <c r="X37" s="321"/>
      <c r="Y37" s="321"/>
      <c r="Z37" s="324"/>
      <c r="AA37" s="321"/>
      <c r="AB37" s="321"/>
      <c r="AC37" s="321"/>
      <c r="AD37" s="321"/>
    </row>
    <row r="38" spans="2:34" ht="18.75" customHeight="1" x14ac:dyDescent="0.4">
      <c r="B38" s="279"/>
      <c r="C38" s="320"/>
      <c r="D38" s="320"/>
      <c r="E38" s="320"/>
      <c r="F38" s="320"/>
      <c r="G38" s="320"/>
      <c r="H38" s="320"/>
      <c r="I38" s="324"/>
      <c r="J38" s="321"/>
      <c r="K38" s="633"/>
      <c r="L38" s="634"/>
      <c r="M38" s="634"/>
      <c r="N38" s="634"/>
      <c r="O38" s="635"/>
      <c r="P38" s="321"/>
      <c r="Q38" s="321"/>
      <c r="R38" s="1"/>
      <c r="S38" s="321"/>
      <c r="W38" s="321"/>
      <c r="X38" s="321"/>
      <c r="Y38" s="321"/>
      <c r="Z38" s="324"/>
      <c r="AA38" s="321"/>
      <c r="AB38" s="321"/>
      <c r="AC38" s="321"/>
      <c r="AD38" s="321"/>
    </row>
    <row r="39" spans="2:34" ht="18.75" customHeight="1" thickBot="1" x14ac:dyDescent="0.45">
      <c r="B39" s="279" t="s">
        <v>22</v>
      </c>
      <c r="C39" s="630" t="s">
        <v>562</v>
      </c>
      <c r="D39" s="631"/>
      <c r="E39" s="631"/>
      <c r="F39" s="631"/>
      <c r="G39" s="632"/>
      <c r="H39" s="327"/>
      <c r="I39" s="328">
        <v>0</v>
      </c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W39" s="321"/>
      <c r="X39" s="321"/>
      <c r="Y39" s="321"/>
      <c r="Z39" s="324"/>
      <c r="AA39" s="321"/>
      <c r="AB39" s="321"/>
      <c r="AC39" s="321"/>
      <c r="AD39" s="321"/>
    </row>
    <row r="40" spans="2:34" ht="18.75" customHeight="1" x14ac:dyDescent="0.4">
      <c r="B40" s="279"/>
      <c r="C40" s="633"/>
      <c r="D40" s="634"/>
      <c r="E40" s="634"/>
      <c r="F40" s="634"/>
      <c r="G40" s="635"/>
      <c r="H40" s="320"/>
      <c r="I40" s="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W40" s="321"/>
      <c r="X40" s="321" t="s">
        <v>268</v>
      </c>
      <c r="Y40" s="321"/>
      <c r="Z40" s="324"/>
      <c r="AA40" s="321"/>
      <c r="AB40" s="321"/>
      <c r="AC40" s="321"/>
      <c r="AD40" s="321"/>
    </row>
    <row r="41" spans="2:34" ht="18.75" customHeight="1" x14ac:dyDescent="0.4">
      <c r="B41" s="279"/>
      <c r="C41" s="320"/>
      <c r="D41" s="320"/>
      <c r="E41" s="320"/>
      <c r="F41" s="320"/>
      <c r="G41" s="320"/>
      <c r="H41" s="320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W41" s="321"/>
      <c r="X41" s="321"/>
      <c r="Y41" s="321"/>
      <c r="Z41" s="324"/>
      <c r="AA41" s="321"/>
      <c r="AB41" s="321"/>
      <c r="AC41" s="321"/>
      <c r="AD41" s="321"/>
    </row>
    <row r="42" spans="2:34" ht="18.75" customHeight="1" thickBot="1" x14ac:dyDescent="0.45">
      <c r="B42" s="180" t="s">
        <v>469</v>
      </c>
      <c r="C42" s="630" t="s">
        <v>552</v>
      </c>
      <c r="D42" s="631"/>
      <c r="E42" s="631"/>
      <c r="F42" s="631"/>
      <c r="G42" s="632"/>
      <c r="H42" s="320" t="s">
        <v>20</v>
      </c>
      <c r="I42" s="320" t="s">
        <v>21</v>
      </c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W42" s="321"/>
      <c r="X42" s="321"/>
      <c r="Y42" s="321"/>
      <c r="Z42" s="324"/>
      <c r="AA42" s="321"/>
      <c r="AB42" s="321"/>
      <c r="AC42" s="321"/>
      <c r="AD42" s="320"/>
      <c r="AE42" s="279"/>
      <c r="AF42" s="279"/>
      <c r="AG42" s="279"/>
      <c r="AH42" s="279"/>
    </row>
    <row r="43" spans="2:34" ht="18.75" customHeight="1" x14ac:dyDescent="0.4">
      <c r="C43" s="633"/>
      <c r="D43" s="634"/>
      <c r="E43" s="634"/>
      <c r="F43" s="634"/>
      <c r="G43" s="635"/>
      <c r="H43" s="322"/>
      <c r="I43" s="323">
        <v>1</v>
      </c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W43" s="321"/>
      <c r="X43" s="321"/>
      <c r="Y43" s="321"/>
      <c r="Z43" s="324"/>
      <c r="AA43" s="321"/>
      <c r="AB43" s="321"/>
      <c r="AC43" s="321"/>
      <c r="AD43" s="321"/>
    </row>
    <row r="44" spans="2:34" ht="18.75" customHeight="1" thickBot="1" x14ac:dyDescent="0.45">
      <c r="B44" s="279"/>
      <c r="C44" s="320"/>
      <c r="D44" s="320"/>
      <c r="E44" s="320"/>
      <c r="F44" s="320" t="s">
        <v>269</v>
      </c>
      <c r="G44" s="320"/>
      <c r="H44" s="320"/>
      <c r="I44" s="26"/>
      <c r="J44" s="321"/>
      <c r="K44" s="630" t="str">
        <f>IF(H43&gt;H46,C42,IF(I43&gt;I46,C42,C46))</f>
        <v>布佐ﾌﾟﾘﾝｾｽ</v>
      </c>
      <c r="L44" s="631"/>
      <c r="M44" s="631"/>
      <c r="N44" s="631"/>
      <c r="O44" s="632"/>
      <c r="P44" s="321"/>
      <c r="Q44" s="320" t="s">
        <v>20</v>
      </c>
      <c r="R44" s="320" t="s">
        <v>21</v>
      </c>
      <c r="S44" s="321"/>
      <c r="W44" s="321"/>
      <c r="X44" s="321"/>
      <c r="Y44" s="321"/>
      <c r="Z44" s="324"/>
      <c r="AA44" s="321"/>
      <c r="AB44" s="321"/>
      <c r="AC44" s="321"/>
      <c r="AD44" s="321"/>
    </row>
    <row r="45" spans="2:34" ht="18.75" customHeight="1" x14ac:dyDescent="0.4">
      <c r="B45" s="279"/>
      <c r="C45" s="320"/>
      <c r="D45" s="320"/>
      <c r="E45" s="320"/>
      <c r="F45" s="320"/>
      <c r="G45" s="320"/>
      <c r="H45" s="320"/>
      <c r="I45" s="324"/>
      <c r="J45" s="321"/>
      <c r="K45" s="633"/>
      <c r="L45" s="634"/>
      <c r="M45" s="634"/>
      <c r="N45" s="634"/>
      <c r="O45" s="635"/>
      <c r="P45" s="321"/>
      <c r="Q45" s="325"/>
      <c r="R45" s="326">
        <v>1</v>
      </c>
      <c r="S45" s="321"/>
      <c r="W45" s="321"/>
      <c r="X45" s="321"/>
      <c r="Y45" s="321"/>
      <c r="Z45" s="324"/>
      <c r="AA45" s="321"/>
      <c r="AB45" s="321"/>
      <c r="AC45" s="321"/>
      <c r="AD45" s="321"/>
    </row>
    <row r="46" spans="2:34" ht="18.75" customHeight="1" thickBot="1" x14ac:dyDescent="0.45">
      <c r="B46" s="279" t="s">
        <v>26</v>
      </c>
      <c r="C46" s="630" t="s">
        <v>555</v>
      </c>
      <c r="D46" s="631"/>
      <c r="E46" s="631"/>
      <c r="F46" s="631"/>
      <c r="G46" s="632"/>
      <c r="H46" s="327"/>
      <c r="I46" s="328">
        <v>4</v>
      </c>
      <c r="J46" s="321"/>
      <c r="K46" s="321"/>
      <c r="L46" s="321"/>
      <c r="M46" s="321"/>
      <c r="N46" s="321"/>
      <c r="O46" s="321"/>
      <c r="P46" s="321"/>
      <c r="Q46" s="321"/>
      <c r="R46" s="331"/>
      <c r="S46" s="321"/>
      <c r="W46" s="321"/>
      <c r="X46" s="321"/>
      <c r="Y46" s="321"/>
      <c r="Z46" s="324"/>
      <c r="AA46" s="321"/>
      <c r="AB46" s="321"/>
      <c r="AC46" s="321"/>
      <c r="AD46" s="321"/>
    </row>
    <row r="47" spans="2:34" ht="18.75" customHeight="1" x14ac:dyDescent="0.4">
      <c r="B47" s="279"/>
      <c r="C47" s="633"/>
      <c r="D47" s="634"/>
      <c r="E47" s="634"/>
      <c r="F47" s="634"/>
      <c r="G47" s="635"/>
      <c r="H47" s="320"/>
      <c r="I47" s="1"/>
      <c r="J47" s="321"/>
      <c r="K47" s="321"/>
      <c r="L47" s="321"/>
      <c r="M47" s="321"/>
      <c r="N47" s="321"/>
      <c r="O47" s="321"/>
      <c r="P47" s="321"/>
      <c r="Q47" s="321"/>
      <c r="R47" s="324"/>
      <c r="S47" s="321"/>
      <c r="T47" s="630" t="str">
        <f>IF(Q45&gt;Q51,K44,IF(R45&gt;R51,K44,K51))</f>
        <v>kinaco.united</v>
      </c>
      <c r="U47" s="631"/>
      <c r="V47" s="631"/>
      <c r="W47" s="631"/>
      <c r="X47" s="632"/>
      <c r="Y47" s="321"/>
      <c r="Z47" s="324"/>
      <c r="AA47" s="321"/>
      <c r="AB47" s="321"/>
      <c r="AC47" s="321"/>
      <c r="AD47" s="321"/>
    </row>
    <row r="48" spans="2:34" ht="18.75" customHeight="1" thickBot="1" x14ac:dyDescent="0.45">
      <c r="B48" s="279"/>
      <c r="C48" s="320"/>
      <c r="D48" s="320"/>
      <c r="E48" s="320"/>
      <c r="F48" s="320"/>
      <c r="G48" s="320"/>
      <c r="H48" s="320"/>
      <c r="I48" s="321"/>
      <c r="J48" s="321"/>
      <c r="K48" s="321"/>
      <c r="L48" s="321"/>
      <c r="M48" s="321"/>
      <c r="N48" s="321"/>
      <c r="O48" s="321" t="s">
        <v>270</v>
      </c>
      <c r="P48" s="321"/>
      <c r="Q48" s="321"/>
      <c r="R48" s="324"/>
      <c r="S48" s="321"/>
      <c r="T48" s="636"/>
      <c r="U48" s="637"/>
      <c r="V48" s="637"/>
      <c r="W48" s="637"/>
      <c r="X48" s="638"/>
      <c r="Y48" s="329"/>
      <c r="Z48" s="330">
        <v>0</v>
      </c>
      <c r="AA48" s="321"/>
      <c r="AB48" s="321"/>
      <c r="AC48" s="321"/>
      <c r="AD48" s="321"/>
    </row>
    <row r="49" spans="2:30" ht="18.75" customHeight="1" thickBot="1" x14ac:dyDescent="0.45">
      <c r="B49" s="279" t="s">
        <v>27</v>
      </c>
      <c r="C49" s="630" t="s">
        <v>565</v>
      </c>
      <c r="D49" s="631"/>
      <c r="E49" s="631"/>
      <c r="F49" s="631"/>
      <c r="G49" s="632"/>
      <c r="H49" s="320" t="s">
        <v>20</v>
      </c>
      <c r="I49" s="320" t="s">
        <v>21</v>
      </c>
      <c r="J49" s="321"/>
      <c r="K49" s="321"/>
      <c r="L49" s="321"/>
      <c r="M49" s="321"/>
      <c r="N49" s="321"/>
      <c r="O49" s="321"/>
      <c r="P49" s="321"/>
      <c r="Q49" s="321"/>
      <c r="R49" s="324"/>
      <c r="S49" s="321"/>
      <c r="T49" s="633"/>
      <c r="U49" s="634"/>
      <c r="V49" s="634"/>
      <c r="W49" s="634"/>
      <c r="X49" s="635"/>
      <c r="Y49" s="321"/>
      <c r="Z49" s="321"/>
      <c r="AA49" s="321"/>
      <c r="AB49" s="321"/>
      <c r="AC49" s="321"/>
      <c r="AD49" s="321"/>
    </row>
    <row r="50" spans="2:30" ht="18.75" customHeight="1" x14ac:dyDescent="0.4">
      <c r="C50" s="633"/>
      <c r="D50" s="634"/>
      <c r="E50" s="634"/>
      <c r="F50" s="634"/>
      <c r="G50" s="635"/>
      <c r="H50" s="322">
        <v>1</v>
      </c>
      <c r="I50" s="323">
        <v>3</v>
      </c>
      <c r="J50" s="321"/>
      <c r="K50" s="321"/>
      <c r="L50" s="321"/>
      <c r="M50" s="321"/>
      <c r="N50" s="321"/>
      <c r="O50" s="321"/>
      <c r="P50" s="321"/>
      <c r="Q50" s="321"/>
      <c r="R50" s="324"/>
      <c r="S50" s="321"/>
      <c r="W50" s="321"/>
      <c r="X50" s="321"/>
      <c r="Y50" s="321"/>
      <c r="Z50" s="321"/>
      <c r="AA50" s="321"/>
      <c r="AB50" s="321"/>
      <c r="AC50" s="321"/>
      <c r="AD50" s="321"/>
    </row>
    <row r="51" spans="2:30" ht="18.75" customHeight="1" thickBot="1" x14ac:dyDescent="0.45">
      <c r="B51" s="279"/>
      <c r="C51" s="320"/>
      <c r="D51" s="320"/>
      <c r="E51" s="320"/>
      <c r="F51" s="320" t="s">
        <v>271</v>
      </c>
      <c r="G51" s="320"/>
      <c r="H51" s="320"/>
      <c r="I51" s="324"/>
      <c r="J51" s="321"/>
      <c r="K51" s="630" t="str">
        <f>IF(H50&gt;H53,C49,IF(I50&gt;I53,C49,C53))</f>
        <v>kinaco.united</v>
      </c>
      <c r="L51" s="631"/>
      <c r="M51" s="631"/>
      <c r="N51" s="631"/>
      <c r="O51" s="632"/>
      <c r="P51" s="321"/>
      <c r="Q51" s="329"/>
      <c r="R51" s="328">
        <v>3</v>
      </c>
      <c r="S51" s="321"/>
      <c r="W51" s="321"/>
      <c r="X51" s="321"/>
      <c r="Y51" s="321"/>
      <c r="Z51" s="321"/>
      <c r="AA51" s="321"/>
      <c r="AB51" s="321"/>
      <c r="AC51" s="321"/>
      <c r="AD51" s="321"/>
    </row>
    <row r="52" spans="2:30" ht="18.75" customHeight="1" x14ac:dyDescent="0.4">
      <c r="B52" s="279"/>
      <c r="C52" s="320"/>
      <c r="D52" s="320"/>
      <c r="E52" s="320"/>
      <c r="F52" s="320"/>
      <c r="G52" s="320"/>
      <c r="H52" s="320"/>
      <c r="I52" s="324"/>
      <c r="J52" s="321"/>
      <c r="K52" s="633"/>
      <c r="L52" s="634"/>
      <c r="M52" s="634"/>
      <c r="N52" s="634"/>
      <c r="O52" s="635"/>
      <c r="P52" s="321"/>
      <c r="Q52" s="321"/>
      <c r="R52" s="1"/>
      <c r="S52" s="321"/>
      <c r="W52" s="321"/>
      <c r="X52" s="321"/>
      <c r="Y52" s="321"/>
      <c r="Z52" s="321"/>
      <c r="AA52" s="321"/>
      <c r="AB52" s="321"/>
      <c r="AC52" s="321"/>
      <c r="AD52" s="321"/>
    </row>
    <row r="53" spans="2:30" ht="18.75" customHeight="1" thickBot="1" x14ac:dyDescent="0.45">
      <c r="B53" s="279" t="s">
        <v>25</v>
      </c>
      <c r="C53" s="630" t="s">
        <v>553</v>
      </c>
      <c r="D53" s="631"/>
      <c r="E53" s="631"/>
      <c r="F53" s="631"/>
      <c r="G53" s="632"/>
      <c r="H53" s="327">
        <v>1</v>
      </c>
      <c r="I53" s="328">
        <v>2</v>
      </c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W53" s="321"/>
      <c r="X53" s="321"/>
      <c r="Y53" s="321"/>
      <c r="Z53" s="321"/>
      <c r="AA53" s="321"/>
      <c r="AB53" s="321"/>
      <c r="AC53" s="321"/>
      <c r="AD53" s="321"/>
    </row>
    <row r="54" spans="2:30" ht="18.75" customHeight="1" x14ac:dyDescent="0.4">
      <c r="B54" s="279"/>
      <c r="C54" s="633"/>
      <c r="D54" s="634"/>
      <c r="E54" s="634"/>
      <c r="F54" s="634"/>
      <c r="G54" s="635"/>
      <c r="H54" s="320"/>
      <c r="I54" s="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W54" s="321"/>
      <c r="X54" s="321"/>
      <c r="Y54" s="321"/>
      <c r="Z54" s="321"/>
      <c r="AA54" s="321"/>
      <c r="AB54" s="321"/>
      <c r="AC54" s="321"/>
      <c r="AD54" s="321"/>
    </row>
    <row r="55" spans="2:30" ht="18.75" customHeight="1" x14ac:dyDescent="0.4"/>
    <row r="57" spans="2:30" x14ac:dyDescent="0.4">
      <c r="E57" s="332" t="s">
        <v>29</v>
      </c>
      <c r="F57" s="332"/>
      <c r="G57" s="332"/>
      <c r="H57" s="332" t="s">
        <v>551</v>
      </c>
      <c r="R57" s="332" t="s">
        <v>30</v>
      </c>
      <c r="S57" s="332"/>
      <c r="T57" s="333"/>
      <c r="U57" s="333" t="s">
        <v>568</v>
      </c>
      <c r="V57" s="333"/>
      <c r="W57" s="332"/>
    </row>
  </sheetData>
  <mergeCells count="56">
    <mergeCell ref="Z27:AD27"/>
    <mergeCell ref="Z28:AD28"/>
    <mergeCell ref="V29:X29"/>
    <mergeCell ref="Z29:AD29"/>
    <mergeCell ref="Z30:AD30"/>
    <mergeCell ref="Z31:AD31"/>
    <mergeCell ref="Q28:T28"/>
    <mergeCell ref="V28:X28"/>
    <mergeCell ref="K51:O52"/>
    <mergeCell ref="T47:X49"/>
    <mergeCell ref="K37:O38"/>
    <mergeCell ref="C53:G54"/>
    <mergeCell ref="C39:G40"/>
    <mergeCell ref="C42:G43"/>
    <mergeCell ref="K44:O45"/>
    <mergeCell ref="C46:G47"/>
    <mergeCell ref="C49:G50"/>
    <mergeCell ref="K30:O31"/>
    <mergeCell ref="C32:G33"/>
    <mergeCell ref="T33:X35"/>
    <mergeCell ref="C35:G36"/>
    <mergeCell ref="V30:X30"/>
    <mergeCell ref="V31:X31"/>
    <mergeCell ref="K27:N27"/>
    <mergeCell ref="Q27:T27"/>
    <mergeCell ref="V27:X27"/>
    <mergeCell ref="K28:N28"/>
    <mergeCell ref="C20:G20"/>
    <mergeCell ref="C21:G21"/>
    <mergeCell ref="C22:G22"/>
    <mergeCell ref="C23:G23"/>
    <mergeCell ref="C28:G29"/>
    <mergeCell ref="C15:G15"/>
    <mergeCell ref="C19:G19"/>
    <mergeCell ref="H19:J19"/>
    <mergeCell ref="K19:M19"/>
    <mergeCell ref="A1:AD1"/>
    <mergeCell ref="C3:G3"/>
    <mergeCell ref="H3:J3"/>
    <mergeCell ref="K3:M3"/>
    <mergeCell ref="N3:P3"/>
    <mergeCell ref="Q3:S3"/>
    <mergeCell ref="N19:P19"/>
    <mergeCell ref="Q19:S19"/>
    <mergeCell ref="K11:M11"/>
    <mergeCell ref="N11:P11"/>
    <mergeCell ref="Q11:S11"/>
    <mergeCell ref="C12:G12"/>
    <mergeCell ref="H11:J11"/>
    <mergeCell ref="C13:G13"/>
    <mergeCell ref="C14:G14"/>
    <mergeCell ref="C4:G4"/>
    <mergeCell ref="C5:G5"/>
    <mergeCell ref="C6:G6"/>
    <mergeCell ref="C7:G7"/>
    <mergeCell ref="C11:G11"/>
  </mergeCells>
  <phoneticPr fontId="2"/>
  <pageMargins left="0.70866141732283472" right="0.70866141732283472" top="0" bottom="0" header="0.31496062992125984" footer="0.31496062992125984"/>
  <pageSetup paperSize="8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4F0C-74F5-4B7D-B6D4-0362CF81B38C}">
  <dimension ref="A1:L167"/>
  <sheetViews>
    <sheetView topLeftCell="A13" workbookViewId="0">
      <selection activeCell="B71" sqref="B71"/>
    </sheetView>
  </sheetViews>
  <sheetFormatPr defaultColWidth="8.125" defaultRowHeight="11.25" x14ac:dyDescent="0.4"/>
  <cols>
    <col min="1" max="1" width="9.125" style="48" customWidth="1"/>
    <col min="2" max="2" width="79.375" style="48" customWidth="1"/>
    <col min="3" max="3" width="5.625" style="48" customWidth="1"/>
    <col min="4" max="256" width="8.125" style="48"/>
    <col min="257" max="257" width="9.125" style="48" customWidth="1"/>
    <col min="258" max="258" width="81.625" style="48" customWidth="1"/>
    <col min="259" max="259" width="5.625" style="48" customWidth="1"/>
    <col min="260" max="512" width="8.125" style="48"/>
    <col min="513" max="513" width="9.125" style="48" customWidth="1"/>
    <col min="514" max="514" width="81.625" style="48" customWidth="1"/>
    <col min="515" max="515" width="5.625" style="48" customWidth="1"/>
    <col min="516" max="768" width="8.125" style="48"/>
    <col min="769" max="769" width="9.125" style="48" customWidth="1"/>
    <col min="770" max="770" width="81.625" style="48" customWidth="1"/>
    <col min="771" max="771" width="5.625" style="48" customWidth="1"/>
    <col min="772" max="1024" width="8.125" style="48"/>
    <col min="1025" max="1025" width="9.125" style="48" customWidth="1"/>
    <col min="1026" max="1026" width="81.625" style="48" customWidth="1"/>
    <col min="1027" max="1027" width="5.625" style="48" customWidth="1"/>
    <col min="1028" max="1280" width="8.125" style="48"/>
    <col min="1281" max="1281" width="9.125" style="48" customWidth="1"/>
    <col min="1282" max="1282" width="81.625" style="48" customWidth="1"/>
    <col min="1283" max="1283" width="5.625" style="48" customWidth="1"/>
    <col min="1284" max="1536" width="8.125" style="48"/>
    <col min="1537" max="1537" width="9.125" style="48" customWidth="1"/>
    <col min="1538" max="1538" width="81.625" style="48" customWidth="1"/>
    <col min="1539" max="1539" width="5.625" style="48" customWidth="1"/>
    <col min="1540" max="1792" width="8.125" style="48"/>
    <col min="1793" max="1793" width="9.125" style="48" customWidth="1"/>
    <col min="1794" max="1794" width="81.625" style="48" customWidth="1"/>
    <col min="1795" max="1795" width="5.625" style="48" customWidth="1"/>
    <col min="1796" max="2048" width="8.125" style="48"/>
    <col min="2049" max="2049" width="9.125" style="48" customWidth="1"/>
    <col min="2050" max="2050" width="81.625" style="48" customWidth="1"/>
    <col min="2051" max="2051" width="5.625" style="48" customWidth="1"/>
    <col min="2052" max="2304" width="8.125" style="48"/>
    <col min="2305" max="2305" width="9.125" style="48" customWidth="1"/>
    <col min="2306" max="2306" width="81.625" style="48" customWidth="1"/>
    <col min="2307" max="2307" width="5.625" style="48" customWidth="1"/>
    <col min="2308" max="2560" width="8.125" style="48"/>
    <col min="2561" max="2561" width="9.125" style="48" customWidth="1"/>
    <col min="2562" max="2562" width="81.625" style="48" customWidth="1"/>
    <col min="2563" max="2563" width="5.625" style="48" customWidth="1"/>
    <col min="2564" max="2816" width="8.125" style="48"/>
    <col min="2817" max="2817" width="9.125" style="48" customWidth="1"/>
    <col min="2818" max="2818" width="81.625" style="48" customWidth="1"/>
    <col min="2819" max="2819" width="5.625" style="48" customWidth="1"/>
    <col min="2820" max="3072" width="8.125" style="48"/>
    <col min="3073" max="3073" width="9.125" style="48" customWidth="1"/>
    <col min="3074" max="3074" width="81.625" style="48" customWidth="1"/>
    <col min="3075" max="3075" width="5.625" style="48" customWidth="1"/>
    <col min="3076" max="3328" width="8.125" style="48"/>
    <col min="3329" max="3329" width="9.125" style="48" customWidth="1"/>
    <col min="3330" max="3330" width="81.625" style="48" customWidth="1"/>
    <col min="3331" max="3331" width="5.625" style="48" customWidth="1"/>
    <col min="3332" max="3584" width="8.125" style="48"/>
    <col min="3585" max="3585" width="9.125" style="48" customWidth="1"/>
    <col min="3586" max="3586" width="81.625" style="48" customWidth="1"/>
    <col min="3587" max="3587" width="5.625" style="48" customWidth="1"/>
    <col min="3588" max="3840" width="8.125" style="48"/>
    <col min="3841" max="3841" width="9.125" style="48" customWidth="1"/>
    <col min="3842" max="3842" width="81.625" style="48" customWidth="1"/>
    <col min="3843" max="3843" width="5.625" style="48" customWidth="1"/>
    <col min="3844" max="4096" width="8.125" style="48"/>
    <col min="4097" max="4097" width="9.125" style="48" customWidth="1"/>
    <col min="4098" max="4098" width="81.625" style="48" customWidth="1"/>
    <col min="4099" max="4099" width="5.625" style="48" customWidth="1"/>
    <col min="4100" max="4352" width="8.125" style="48"/>
    <col min="4353" max="4353" width="9.125" style="48" customWidth="1"/>
    <col min="4354" max="4354" width="81.625" style="48" customWidth="1"/>
    <col min="4355" max="4355" width="5.625" style="48" customWidth="1"/>
    <col min="4356" max="4608" width="8.125" style="48"/>
    <col min="4609" max="4609" width="9.125" style="48" customWidth="1"/>
    <col min="4610" max="4610" width="81.625" style="48" customWidth="1"/>
    <col min="4611" max="4611" width="5.625" style="48" customWidth="1"/>
    <col min="4612" max="4864" width="8.125" style="48"/>
    <col min="4865" max="4865" width="9.125" style="48" customWidth="1"/>
    <col min="4866" max="4866" width="81.625" style="48" customWidth="1"/>
    <col min="4867" max="4867" width="5.625" style="48" customWidth="1"/>
    <col min="4868" max="5120" width="8.125" style="48"/>
    <col min="5121" max="5121" width="9.125" style="48" customWidth="1"/>
    <col min="5122" max="5122" width="81.625" style="48" customWidth="1"/>
    <col min="5123" max="5123" width="5.625" style="48" customWidth="1"/>
    <col min="5124" max="5376" width="8.125" style="48"/>
    <col min="5377" max="5377" width="9.125" style="48" customWidth="1"/>
    <col min="5378" max="5378" width="81.625" style="48" customWidth="1"/>
    <col min="5379" max="5379" width="5.625" style="48" customWidth="1"/>
    <col min="5380" max="5632" width="8.125" style="48"/>
    <col min="5633" max="5633" width="9.125" style="48" customWidth="1"/>
    <col min="5634" max="5634" width="81.625" style="48" customWidth="1"/>
    <col min="5635" max="5635" width="5.625" style="48" customWidth="1"/>
    <col min="5636" max="5888" width="8.125" style="48"/>
    <col min="5889" max="5889" width="9.125" style="48" customWidth="1"/>
    <col min="5890" max="5890" width="81.625" style="48" customWidth="1"/>
    <col min="5891" max="5891" width="5.625" style="48" customWidth="1"/>
    <col min="5892" max="6144" width="8.125" style="48"/>
    <col min="6145" max="6145" width="9.125" style="48" customWidth="1"/>
    <col min="6146" max="6146" width="81.625" style="48" customWidth="1"/>
    <col min="6147" max="6147" width="5.625" style="48" customWidth="1"/>
    <col min="6148" max="6400" width="8.125" style="48"/>
    <col min="6401" max="6401" width="9.125" style="48" customWidth="1"/>
    <col min="6402" max="6402" width="81.625" style="48" customWidth="1"/>
    <col min="6403" max="6403" width="5.625" style="48" customWidth="1"/>
    <col min="6404" max="6656" width="8.125" style="48"/>
    <col min="6657" max="6657" width="9.125" style="48" customWidth="1"/>
    <col min="6658" max="6658" width="81.625" style="48" customWidth="1"/>
    <col min="6659" max="6659" width="5.625" style="48" customWidth="1"/>
    <col min="6660" max="6912" width="8.125" style="48"/>
    <col min="6913" max="6913" width="9.125" style="48" customWidth="1"/>
    <col min="6914" max="6914" width="81.625" style="48" customWidth="1"/>
    <col min="6915" max="6915" width="5.625" style="48" customWidth="1"/>
    <col min="6916" max="7168" width="8.125" style="48"/>
    <col min="7169" max="7169" width="9.125" style="48" customWidth="1"/>
    <col min="7170" max="7170" width="81.625" style="48" customWidth="1"/>
    <col min="7171" max="7171" width="5.625" style="48" customWidth="1"/>
    <col min="7172" max="7424" width="8.125" style="48"/>
    <col min="7425" max="7425" width="9.125" style="48" customWidth="1"/>
    <col min="7426" max="7426" width="81.625" style="48" customWidth="1"/>
    <col min="7427" max="7427" width="5.625" style="48" customWidth="1"/>
    <col min="7428" max="7680" width="8.125" style="48"/>
    <col min="7681" max="7681" width="9.125" style="48" customWidth="1"/>
    <col min="7682" max="7682" width="81.625" style="48" customWidth="1"/>
    <col min="7683" max="7683" width="5.625" style="48" customWidth="1"/>
    <col min="7684" max="7936" width="8.125" style="48"/>
    <col min="7937" max="7937" width="9.125" style="48" customWidth="1"/>
    <col min="7938" max="7938" width="81.625" style="48" customWidth="1"/>
    <col min="7939" max="7939" width="5.625" style="48" customWidth="1"/>
    <col min="7940" max="8192" width="8.125" style="48"/>
    <col min="8193" max="8193" width="9.125" style="48" customWidth="1"/>
    <col min="8194" max="8194" width="81.625" style="48" customWidth="1"/>
    <col min="8195" max="8195" width="5.625" style="48" customWidth="1"/>
    <col min="8196" max="8448" width="8.125" style="48"/>
    <col min="8449" max="8449" width="9.125" style="48" customWidth="1"/>
    <col min="8450" max="8450" width="81.625" style="48" customWidth="1"/>
    <col min="8451" max="8451" width="5.625" style="48" customWidth="1"/>
    <col min="8452" max="8704" width="8.125" style="48"/>
    <col min="8705" max="8705" width="9.125" style="48" customWidth="1"/>
    <col min="8706" max="8706" width="81.625" style="48" customWidth="1"/>
    <col min="8707" max="8707" width="5.625" style="48" customWidth="1"/>
    <col min="8708" max="8960" width="8.125" style="48"/>
    <col min="8961" max="8961" width="9.125" style="48" customWidth="1"/>
    <col min="8962" max="8962" width="81.625" style="48" customWidth="1"/>
    <col min="8963" max="8963" width="5.625" style="48" customWidth="1"/>
    <col min="8964" max="9216" width="8.125" style="48"/>
    <col min="9217" max="9217" width="9.125" style="48" customWidth="1"/>
    <col min="9218" max="9218" width="81.625" style="48" customWidth="1"/>
    <col min="9219" max="9219" width="5.625" style="48" customWidth="1"/>
    <col min="9220" max="9472" width="8.125" style="48"/>
    <col min="9473" max="9473" width="9.125" style="48" customWidth="1"/>
    <col min="9474" max="9474" width="81.625" style="48" customWidth="1"/>
    <col min="9475" max="9475" width="5.625" style="48" customWidth="1"/>
    <col min="9476" max="9728" width="8.125" style="48"/>
    <col min="9729" max="9729" width="9.125" style="48" customWidth="1"/>
    <col min="9730" max="9730" width="81.625" style="48" customWidth="1"/>
    <col min="9731" max="9731" width="5.625" style="48" customWidth="1"/>
    <col min="9732" max="9984" width="8.125" style="48"/>
    <col min="9985" max="9985" width="9.125" style="48" customWidth="1"/>
    <col min="9986" max="9986" width="81.625" style="48" customWidth="1"/>
    <col min="9987" max="9987" width="5.625" style="48" customWidth="1"/>
    <col min="9988" max="10240" width="8.125" style="48"/>
    <col min="10241" max="10241" width="9.125" style="48" customWidth="1"/>
    <col min="10242" max="10242" width="81.625" style="48" customWidth="1"/>
    <col min="10243" max="10243" width="5.625" style="48" customWidth="1"/>
    <col min="10244" max="10496" width="8.125" style="48"/>
    <col min="10497" max="10497" width="9.125" style="48" customWidth="1"/>
    <col min="10498" max="10498" width="81.625" style="48" customWidth="1"/>
    <col min="10499" max="10499" width="5.625" style="48" customWidth="1"/>
    <col min="10500" max="10752" width="8.125" style="48"/>
    <col min="10753" max="10753" width="9.125" style="48" customWidth="1"/>
    <col min="10754" max="10754" width="81.625" style="48" customWidth="1"/>
    <col min="10755" max="10755" width="5.625" style="48" customWidth="1"/>
    <col min="10756" max="11008" width="8.125" style="48"/>
    <col min="11009" max="11009" width="9.125" style="48" customWidth="1"/>
    <col min="11010" max="11010" width="81.625" style="48" customWidth="1"/>
    <col min="11011" max="11011" width="5.625" style="48" customWidth="1"/>
    <col min="11012" max="11264" width="8.125" style="48"/>
    <col min="11265" max="11265" width="9.125" style="48" customWidth="1"/>
    <col min="11266" max="11266" width="81.625" style="48" customWidth="1"/>
    <col min="11267" max="11267" width="5.625" style="48" customWidth="1"/>
    <col min="11268" max="11520" width="8.125" style="48"/>
    <col min="11521" max="11521" width="9.125" style="48" customWidth="1"/>
    <col min="11522" max="11522" width="81.625" style="48" customWidth="1"/>
    <col min="11523" max="11523" width="5.625" style="48" customWidth="1"/>
    <col min="11524" max="11776" width="8.125" style="48"/>
    <col min="11777" max="11777" width="9.125" style="48" customWidth="1"/>
    <col min="11778" max="11778" width="81.625" style="48" customWidth="1"/>
    <col min="11779" max="11779" width="5.625" style="48" customWidth="1"/>
    <col min="11780" max="12032" width="8.125" style="48"/>
    <col min="12033" max="12033" width="9.125" style="48" customWidth="1"/>
    <col min="12034" max="12034" width="81.625" style="48" customWidth="1"/>
    <col min="12035" max="12035" width="5.625" style="48" customWidth="1"/>
    <col min="12036" max="12288" width="8.125" style="48"/>
    <col min="12289" max="12289" width="9.125" style="48" customWidth="1"/>
    <col min="12290" max="12290" width="81.625" style="48" customWidth="1"/>
    <col min="12291" max="12291" width="5.625" style="48" customWidth="1"/>
    <col min="12292" max="12544" width="8.125" style="48"/>
    <col min="12545" max="12545" width="9.125" style="48" customWidth="1"/>
    <col min="12546" max="12546" width="81.625" style="48" customWidth="1"/>
    <col min="12547" max="12547" width="5.625" style="48" customWidth="1"/>
    <col min="12548" max="12800" width="8.125" style="48"/>
    <col min="12801" max="12801" width="9.125" style="48" customWidth="1"/>
    <col min="12802" max="12802" width="81.625" style="48" customWidth="1"/>
    <col min="12803" max="12803" width="5.625" style="48" customWidth="1"/>
    <col min="12804" max="13056" width="8.125" style="48"/>
    <col min="13057" max="13057" width="9.125" style="48" customWidth="1"/>
    <col min="13058" max="13058" width="81.625" style="48" customWidth="1"/>
    <col min="13059" max="13059" width="5.625" style="48" customWidth="1"/>
    <col min="13060" max="13312" width="8.125" style="48"/>
    <col min="13313" max="13313" width="9.125" style="48" customWidth="1"/>
    <col min="13314" max="13314" width="81.625" style="48" customWidth="1"/>
    <col min="13315" max="13315" width="5.625" style="48" customWidth="1"/>
    <col min="13316" max="13568" width="8.125" style="48"/>
    <col min="13569" max="13569" width="9.125" style="48" customWidth="1"/>
    <col min="13570" max="13570" width="81.625" style="48" customWidth="1"/>
    <col min="13571" max="13571" width="5.625" style="48" customWidth="1"/>
    <col min="13572" max="13824" width="8.125" style="48"/>
    <col min="13825" max="13825" width="9.125" style="48" customWidth="1"/>
    <col min="13826" max="13826" width="81.625" style="48" customWidth="1"/>
    <col min="13827" max="13827" width="5.625" style="48" customWidth="1"/>
    <col min="13828" max="14080" width="8.125" style="48"/>
    <col min="14081" max="14081" width="9.125" style="48" customWidth="1"/>
    <col min="14082" max="14082" width="81.625" style="48" customWidth="1"/>
    <col min="14083" max="14083" width="5.625" style="48" customWidth="1"/>
    <col min="14084" max="14336" width="8.125" style="48"/>
    <col min="14337" max="14337" width="9.125" style="48" customWidth="1"/>
    <col min="14338" max="14338" width="81.625" style="48" customWidth="1"/>
    <col min="14339" max="14339" width="5.625" style="48" customWidth="1"/>
    <col min="14340" max="14592" width="8.125" style="48"/>
    <col min="14593" max="14593" width="9.125" style="48" customWidth="1"/>
    <col min="14594" max="14594" width="81.625" style="48" customWidth="1"/>
    <col min="14595" max="14595" width="5.625" style="48" customWidth="1"/>
    <col min="14596" max="14848" width="8.125" style="48"/>
    <col min="14849" max="14849" width="9.125" style="48" customWidth="1"/>
    <col min="14850" max="14850" width="81.625" style="48" customWidth="1"/>
    <col min="14851" max="14851" width="5.625" style="48" customWidth="1"/>
    <col min="14852" max="15104" width="8.125" style="48"/>
    <col min="15105" max="15105" width="9.125" style="48" customWidth="1"/>
    <col min="15106" max="15106" width="81.625" style="48" customWidth="1"/>
    <col min="15107" max="15107" width="5.625" style="48" customWidth="1"/>
    <col min="15108" max="15360" width="8.125" style="48"/>
    <col min="15361" max="15361" width="9.125" style="48" customWidth="1"/>
    <col min="15362" max="15362" width="81.625" style="48" customWidth="1"/>
    <col min="15363" max="15363" width="5.625" style="48" customWidth="1"/>
    <col min="15364" max="15616" width="8.125" style="48"/>
    <col min="15617" max="15617" width="9.125" style="48" customWidth="1"/>
    <col min="15618" max="15618" width="81.625" style="48" customWidth="1"/>
    <col min="15619" max="15619" width="5.625" style="48" customWidth="1"/>
    <col min="15620" max="15872" width="8.125" style="48"/>
    <col min="15873" max="15873" width="9.125" style="48" customWidth="1"/>
    <col min="15874" max="15874" width="81.625" style="48" customWidth="1"/>
    <col min="15875" max="15875" width="5.625" style="48" customWidth="1"/>
    <col min="15876" max="16128" width="8.125" style="48"/>
    <col min="16129" max="16129" width="9.125" style="48" customWidth="1"/>
    <col min="16130" max="16130" width="81.625" style="48" customWidth="1"/>
    <col min="16131" max="16131" width="5.625" style="48" customWidth="1"/>
    <col min="16132" max="16384" width="8.125" style="48"/>
  </cols>
  <sheetData>
    <row r="1" spans="1:12" ht="25.5" customHeight="1" x14ac:dyDescent="0.4">
      <c r="A1" s="395" t="s">
        <v>139</v>
      </c>
      <c r="B1" s="395"/>
      <c r="C1" s="396" t="s">
        <v>140</v>
      </c>
      <c r="D1" s="396"/>
      <c r="E1" s="396"/>
      <c r="F1" s="396"/>
      <c r="G1" s="396"/>
      <c r="H1" s="396"/>
      <c r="I1" s="396"/>
      <c r="J1" s="396"/>
      <c r="K1" s="396"/>
      <c r="L1" s="396"/>
    </row>
    <row r="2" spans="1:12" x14ac:dyDescent="0.4">
      <c r="A2" s="49"/>
      <c r="B2" s="50" t="s">
        <v>141</v>
      </c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12" x14ac:dyDescent="0.4">
      <c r="A3" s="49"/>
      <c r="B3" s="50" t="s">
        <v>142</v>
      </c>
      <c r="C3" s="51"/>
      <c r="D3" s="51" t="s">
        <v>143</v>
      </c>
      <c r="E3" s="51"/>
      <c r="F3" s="51"/>
      <c r="G3" s="51"/>
      <c r="H3" s="51"/>
      <c r="I3" s="51"/>
      <c r="J3" s="51"/>
      <c r="K3" s="51"/>
      <c r="L3" s="51"/>
    </row>
    <row r="4" spans="1:12" ht="12.95" customHeight="1" x14ac:dyDescent="0.4">
      <c r="A4" s="393" t="s">
        <v>144</v>
      </c>
      <c r="B4" s="52" t="s">
        <v>145</v>
      </c>
      <c r="C4" s="51"/>
      <c r="D4" s="51" t="s">
        <v>146</v>
      </c>
      <c r="E4" s="51"/>
      <c r="F4" s="51"/>
      <c r="G4" s="51"/>
      <c r="H4" s="51"/>
      <c r="I4" s="51"/>
      <c r="J4" s="51"/>
      <c r="K4" s="51"/>
      <c r="L4" s="51"/>
    </row>
    <row r="5" spans="1:12" ht="12.95" customHeight="1" x14ac:dyDescent="0.4">
      <c r="A5" s="397"/>
      <c r="B5" s="53" t="s">
        <v>147</v>
      </c>
      <c r="C5" s="51"/>
      <c r="D5" s="51" t="s">
        <v>148</v>
      </c>
      <c r="E5" s="51"/>
      <c r="F5" s="51"/>
      <c r="G5" s="51"/>
      <c r="H5" s="51"/>
      <c r="I5" s="51"/>
      <c r="J5" s="51"/>
      <c r="K5" s="51"/>
      <c r="L5" s="51"/>
    </row>
    <row r="6" spans="1:12" ht="12.95" customHeight="1" x14ac:dyDescent="0.4">
      <c r="A6" s="393" t="s">
        <v>149</v>
      </c>
      <c r="B6" s="54" t="s">
        <v>150</v>
      </c>
      <c r="C6" s="51"/>
      <c r="D6" s="51" t="s">
        <v>151</v>
      </c>
      <c r="E6" s="51"/>
      <c r="F6" s="51"/>
      <c r="G6" s="51"/>
      <c r="H6" s="51"/>
      <c r="I6" s="51"/>
      <c r="J6" s="51"/>
      <c r="K6" s="51"/>
      <c r="L6" s="51"/>
    </row>
    <row r="7" spans="1:12" ht="12.95" customHeight="1" x14ac:dyDescent="0.4">
      <c r="A7" s="394"/>
      <c r="B7" s="55" t="s">
        <v>152</v>
      </c>
      <c r="C7" s="51"/>
      <c r="D7" s="51" t="s">
        <v>153</v>
      </c>
      <c r="E7" s="51"/>
      <c r="F7" s="51"/>
      <c r="G7" s="51"/>
      <c r="H7" s="51"/>
      <c r="I7" s="51"/>
      <c r="J7" s="51"/>
      <c r="K7" s="51"/>
      <c r="L7" s="51"/>
    </row>
    <row r="8" spans="1:12" ht="12.95" customHeight="1" x14ac:dyDescent="0.4">
      <c r="A8" s="394"/>
      <c r="B8" s="55" t="s">
        <v>154</v>
      </c>
      <c r="C8" s="51"/>
      <c r="D8" s="51" t="s">
        <v>155</v>
      </c>
      <c r="E8" s="51"/>
      <c r="F8" s="51"/>
      <c r="G8" s="51"/>
      <c r="H8" s="51"/>
      <c r="I8" s="51"/>
      <c r="J8" s="51"/>
      <c r="K8" s="51"/>
      <c r="L8" s="51"/>
    </row>
    <row r="9" spans="1:12" ht="12.95" customHeight="1" x14ac:dyDescent="0.4">
      <c r="A9" s="394"/>
      <c r="B9" s="55" t="s">
        <v>156</v>
      </c>
      <c r="C9" s="51"/>
      <c r="D9" s="51" t="s">
        <v>157</v>
      </c>
      <c r="E9" s="51"/>
      <c r="F9" s="51"/>
      <c r="G9" s="51"/>
      <c r="H9" s="51"/>
      <c r="I9" s="51"/>
      <c r="J9" s="51"/>
      <c r="K9" s="51"/>
      <c r="L9" s="51"/>
    </row>
    <row r="10" spans="1:12" ht="12.95" customHeight="1" x14ac:dyDescent="0.4">
      <c r="A10" s="397"/>
      <c r="B10" s="56" t="s">
        <v>158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</row>
    <row r="11" spans="1:12" ht="12.95" customHeight="1" x14ac:dyDescent="0.4">
      <c r="A11" s="393" t="s">
        <v>159</v>
      </c>
      <c r="B11" s="52" t="s">
        <v>160</v>
      </c>
      <c r="C11" s="51"/>
      <c r="D11" s="51" t="s">
        <v>161</v>
      </c>
      <c r="E11" s="51"/>
      <c r="F11" s="51"/>
      <c r="G11" s="51"/>
      <c r="H11" s="51"/>
      <c r="I11" s="51"/>
      <c r="J11" s="51"/>
      <c r="K11" s="51"/>
      <c r="L11" s="51"/>
    </row>
    <row r="12" spans="1:12" ht="12.95" customHeight="1" x14ac:dyDescent="0.4">
      <c r="A12" s="394"/>
      <c r="B12" s="57" t="s">
        <v>162</v>
      </c>
      <c r="C12" s="51"/>
      <c r="D12" s="51" t="s">
        <v>163</v>
      </c>
      <c r="E12" s="51"/>
      <c r="F12" s="51"/>
      <c r="G12" s="51"/>
      <c r="H12" s="51"/>
      <c r="I12" s="51"/>
      <c r="J12" s="51"/>
      <c r="K12" s="51"/>
      <c r="L12" s="51"/>
    </row>
    <row r="13" spans="1:12" ht="12.95" customHeight="1" x14ac:dyDescent="0.4">
      <c r="A13" s="394"/>
      <c r="B13" s="57" t="s">
        <v>164</v>
      </c>
      <c r="C13" s="51"/>
      <c r="D13" s="51" t="s">
        <v>165</v>
      </c>
      <c r="E13" s="51"/>
      <c r="F13" s="51"/>
      <c r="G13" s="51"/>
      <c r="H13" s="51"/>
      <c r="I13" s="51"/>
      <c r="J13" s="51"/>
      <c r="K13" s="51"/>
      <c r="L13" s="51"/>
    </row>
    <row r="14" spans="1:12" ht="12.95" customHeight="1" x14ac:dyDescent="0.4">
      <c r="A14" s="394"/>
      <c r="B14" s="57" t="s">
        <v>166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</row>
    <row r="15" spans="1:12" ht="12.95" customHeight="1" x14ac:dyDescent="0.4">
      <c r="A15" s="394"/>
      <c r="B15" s="57" t="s">
        <v>167</v>
      </c>
      <c r="C15" s="51"/>
      <c r="D15" s="51" t="s">
        <v>168</v>
      </c>
      <c r="E15" s="51"/>
      <c r="F15" s="51"/>
      <c r="G15" s="51"/>
      <c r="H15" s="51"/>
      <c r="I15" s="51"/>
      <c r="J15" s="51"/>
      <c r="K15" s="51"/>
      <c r="L15" s="51"/>
    </row>
    <row r="16" spans="1:12" ht="12.95" customHeight="1" x14ac:dyDescent="0.4">
      <c r="A16" s="394"/>
      <c r="B16" s="57" t="s">
        <v>169</v>
      </c>
      <c r="C16" s="51"/>
      <c r="D16" s="51" t="s">
        <v>170</v>
      </c>
      <c r="E16" s="51"/>
      <c r="F16" s="51"/>
      <c r="G16" s="51"/>
      <c r="H16" s="51"/>
      <c r="I16" s="51"/>
      <c r="J16" s="51"/>
      <c r="K16" s="51"/>
      <c r="L16" s="51"/>
    </row>
    <row r="17" spans="1:12" ht="12.95" customHeight="1" x14ac:dyDescent="0.4">
      <c r="A17" s="394"/>
      <c r="B17" s="57" t="s">
        <v>171</v>
      </c>
      <c r="C17" s="51"/>
      <c r="D17" s="51"/>
      <c r="E17" s="51"/>
      <c r="F17" s="51"/>
      <c r="G17" s="51"/>
      <c r="H17" s="51"/>
      <c r="I17" s="51"/>
      <c r="J17" s="51"/>
      <c r="K17" s="51"/>
      <c r="L17" s="51"/>
    </row>
    <row r="18" spans="1:12" ht="12.95" customHeight="1" x14ac:dyDescent="0.4">
      <c r="A18" s="393" t="s">
        <v>172</v>
      </c>
      <c r="B18" s="52" t="s">
        <v>173</v>
      </c>
      <c r="C18" s="51"/>
      <c r="D18" s="51" t="s">
        <v>174</v>
      </c>
      <c r="E18" s="51"/>
      <c r="F18" s="51"/>
      <c r="G18" s="51"/>
      <c r="H18" s="51"/>
      <c r="I18" s="51"/>
      <c r="J18" s="51"/>
      <c r="K18" s="51"/>
      <c r="L18" s="51"/>
    </row>
    <row r="19" spans="1:12" ht="12.95" customHeight="1" x14ac:dyDescent="0.4">
      <c r="A19" s="394"/>
      <c r="B19" s="57" t="s">
        <v>175</v>
      </c>
      <c r="C19" s="51"/>
      <c r="D19" s="51" t="s">
        <v>176</v>
      </c>
      <c r="E19" s="51"/>
      <c r="F19" s="51"/>
      <c r="G19" s="51"/>
      <c r="H19" s="51"/>
      <c r="I19" s="51"/>
      <c r="J19" s="51"/>
      <c r="K19" s="51"/>
      <c r="L19" s="51"/>
    </row>
    <row r="20" spans="1:12" ht="12.95" customHeight="1" x14ac:dyDescent="0.4">
      <c r="A20" s="393" t="s">
        <v>177</v>
      </c>
      <c r="B20" s="54" t="s">
        <v>178</v>
      </c>
      <c r="C20" s="51"/>
      <c r="D20" s="51" t="s">
        <v>179</v>
      </c>
      <c r="E20" s="51"/>
      <c r="F20" s="51"/>
      <c r="G20" s="51"/>
      <c r="H20" s="51"/>
      <c r="I20" s="51"/>
      <c r="J20" s="51"/>
      <c r="K20" s="51"/>
      <c r="L20" s="51"/>
    </row>
    <row r="21" spans="1:12" ht="12.95" customHeight="1" x14ac:dyDescent="0.4">
      <c r="A21" s="394"/>
      <c r="B21" s="55" t="s">
        <v>180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</row>
    <row r="22" spans="1:12" ht="12.95" customHeight="1" x14ac:dyDescent="0.4">
      <c r="A22" s="394"/>
      <c r="B22" s="55" t="s">
        <v>181</v>
      </c>
      <c r="C22" s="51"/>
      <c r="D22" s="51" t="s">
        <v>182</v>
      </c>
      <c r="E22" s="51"/>
      <c r="F22" s="51"/>
      <c r="G22" s="51"/>
      <c r="H22" s="51"/>
      <c r="I22" s="51"/>
      <c r="J22" s="51"/>
      <c r="K22" s="51"/>
      <c r="L22" s="51"/>
    </row>
    <row r="23" spans="1:12" ht="12.95" customHeight="1" x14ac:dyDescent="0.4">
      <c r="A23" s="397"/>
      <c r="B23" s="56" t="s">
        <v>183</v>
      </c>
      <c r="C23" s="51"/>
      <c r="D23" s="51" t="s">
        <v>184</v>
      </c>
      <c r="E23" s="51"/>
      <c r="F23" s="51"/>
      <c r="G23" s="51"/>
      <c r="H23" s="51"/>
      <c r="I23" s="51"/>
      <c r="J23" s="51"/>
      <c r="K23" s="51"/>
      <c r="L23" s="51"/>
    </row>
    <row r="24" spans="1:12" ht="12.95" customHeight="1" x14ac:dyDescent="0.4">
      <c r="A24" s="393" t="s">
        <v>185</v>
      </c>
      <c r="B24" s="54" t="s">
        <v>186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</row>
    <row r="25" spans="1:12" ht="12.95" customHeight="1" x14ac:dyDescent="0.4">
      <c r="A25" s="394"/>
      <c r="B25" s="55" t="s">
        <v>187</v>
      </c>
      <c r="C25" s="51"/>
      <c r="D25" s="51" t="s">
        <v>188</v>
      </c>
      <c r="E25" s="51"/>
      <c r="F25" s="51"/>
      <c r="G25" s="51"/>
      <c r="H25" s="51"/>
      <c r="I25" s="51"/>
      <c r="J25" s="51"/>
      <c r="K25" s="51"/>
      <c r="L25" s="51"/>
    </row>
    <row r="26" spans="1:12" ht="12.95" customHeight="1" x14ac:dyDescent="0.4">
      <c r="A26" s="394"/>
      <c r="B26" s="55" t="s">
        <v>189</v>
      </c>
      <c r="C26" s="51"/>
      <c r="D26" s="51" t="s">
        <v>190</v>
      </c>
      <c r="E26" s="51"/>
      <c r="F26" s="51"/>
      <c r="G26" s="51"/>
      <c r="H26" s="51"/>
      <c r="I26" s="51"/>
      <c r="J26" s="51"/>
      <c r="K26" s="51"/>
      <c r="L26" s="51"/>
    </row>
    <row r="27" spans="1:12" ht="12.95" customHeight="1" x14ac:dyDescent="0.4">
      <c r="A27" s="394"/>
      <c r="B27" s="55" t="s">
        <v>191</v>
      </c>
      <c r="C27" s="58"/>
      <c r="D27" s="51" t="s">
        <v>192</v>
      </c>
      <c r="E27" s="51"/>
      <c r="F27" s="51"/>
      <c r="G27" s="51"/>
      <c r="H27" s="51"/>
      <c r="I27" s="51"/>
      <c r="J27" s="51"/>
      <c r="K27" s="51"/>
      <c r="L27" s="51"/>
    </row>
    <row r="28" spans="1:12" ht="12.95" customHeight="1" x14ac:dyDescent="0.4">
      <c r="A28" s="394"/>
      <c r="B28" s="55" t="s">
        <v>193</v>
      </c>
      <c r="C28" s="58"/>
      <c r="D28" s="51"/>
      <c r="E28" s="51"/>
      <c r="F28" s="51"/>
      <c r="G28" s="51"/>
      <c r="H28" s="51"/>
      <c r="I28" s="51"/>
      <c r="J28" s="51"/>
      <c r="K28" s="51"/>
      <c r="L28" s="51"/>
    </row>
    <row r="29" spans="1:12" ht="12.95" customHeight="1" x14ac:dyDescent="0.4">
      <c r="A29" s="397"/>
      <c r="B29" s="56" t="s">
        <v>194</v>
      </c>
      <c r="C29" s="51"/>
      <c r="D29" s="51"/>
      <c r="E29" s="51"/>
      <c r="F29" s="51"/>
      <c r="G29" s="398" t="s">
        <v>195</v>
      </c>
      <c r="H29" s="398"/>
      <c r="I29" s="51"/>
      <c r="J29" s="51"/>
      <c r="K29" s="51"/>
      <c r="L29" s="51"/>
    </row>
    <row r="30" spans="1:12" ht="12.95" customHeight="1" x14ac:dyDescent="0.4">
      <c r="A30" s="59" t="s">
        <v>196</v>
      </c>
      <c r="B30" s="54" t="s">
        <v>197</v>
      </c>
      <c r="C30" s="51"/>
      <c r="D30" s="51" t="s">
        <v>281</v>
      </c>
      <c r="E30" s="51"/>
      <c r="F30" s="51"/>
      <c r="G30" s="51"/>
      <c r="H30" s="51"/>
      <c r="I30" s="51"/>
      <c r="J30" s="51"/>
      <c r="K30" s="51"/>
      <c r="L30" s="51"/>
    </row>
    <row r="31" spans="1:12" ht="12.95" customHeight="1" x14ac:dyDescent="0.4">
      <c r="A31" s="399" t="s">
        <v>198</v>
      </c>
      <c r="B31" s="54" t="s">
        <v>199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</row>
    <row r="32" spans="1:12" ht="12.95" customHeight="1" x14ac:dyDescent="0.4">
      <c r="A32" s="400"/>
      <c r="B32" s="55" t="s">
        <v>200</v>
      </c>
      <c r="C32" s="51"/>
      <c r="D32" s="51" t="s">
        <v>201</v>
      </c>
      <c r="E32" s="51"/>
      <c r="F32" s="51"/>
      <c r="G32" s="51"/>
      <c r="H32" s="51"/>
      <c r="I32" s="51"/>
      <c r="J32" s="51"/>
      <c r="K32" s="51"/>
      <c r="L32" s="51"/>
    </row>
    <row r="33" spans="1:12" ht="12.95" customHeight="1" x14ac:dyDescent="0.4">
      <c r="A33" s="400"/>
      <c r="B33" s="55" t="s">
        <v>202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</row>
    <row r="34" spans="1:12" ht="12.95" customHeight="1" x14ac:dyDescent="0.4">
      <c r="A34" s="401"/>
      <c r="B34" s="56" t="s">
        <v>203</v>
      </c>
      <c r="C34" s="51"/>
      <c r="D34" s="51" t="s">
        <v>204</v>
      </c>
      <c r="E34" s="51"/>
      <c r="F34" s="51"/>
      <c r="G34" s="51"/>
      <c r="H34" s="51"/>
      <c r="I34" s="51"/>
      <c r="J34" s="51"/>
      <c r="K34" s="51"/>
      <c r="L34" s="51"/>
    </row>
    <row r="35" spans="1:12" ht="12.95" customHeight="1" x14ac:dyDescent="0.4">
      <c r="A35" s="402" t="s">
        <v>205</v>
      </c>
      <c r="B35" s="55" t="s">
        <v>206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</row>
    <row r="36" spans="1:12" ht="12.95" customHeight="1" x14ac:dyDescent="0.4">
      <c r="A36" s="403"/>
      <c r="B36" s="55" t="s">
        <v>207</v>
      </c>
      <c r="C36" s="51"/>
      <c r="D36" s="51" t="s">
        <v>241</v>
      </c>
      <c r="E36" s="51"/>
      <c r="F36" s="51"/>
      <c r="G36" s="51"/>
      <c r="H36" s="51"/>
      <c r="I36" s="51"/>
      <c r="J36" s="51"/>
      <c r="K36" s="51"/>
      <c r="L36" s="51"/>
    </row>
    <row r="37" spans="1:12" ht="12.95" customHeight="1" x14ac:dyDescent="0.4">
      <c r="A37" s="403"/>
      <c r="B37" s="55" t="s">
        <v>208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</row>
    <row r="38" spans="1:12" ht="12.95" customHeight="1" x14ac:dyDescent="0.4">
      <c r="A38" s="403"/>
      <c r="B38" s="55" t="s">
        <v>210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</row>
    <row r="39" spans="1:12" ht="12.95" customHeight="1" x14ac:dyDescent="0.4">
      <c r="A39" s="403"/>
      <c r="B39" s="55" t="s">
        <v>211</v>
      </c>
      <c r="C39" s="51"/>
      <c r="D39" s="51" t="s">
        <v>137</v>
      </c>
      <c r="E39" s="51"/>
      <c r="F39" s="51"/>
      <c r="G39" s="51"/>
      <c r="H39" s="51"/>
      <c r="I39" s="51"/>
      <c r="J39" s="51"/>
      <c r="K39" s="51"/>
      <c r="L39" s="51"/>
    </row>
    <row r="40" spans="1:12" ht="12.95" customHeight="1" x14ac:dyDescent="0.4">
      <c r="A40" s="404" t="s">
        <v>212</v>
      </c>
      <c r="B40" s="55" t="s">
        <v>213</v>
      </c>
      <c r="C40" s="51"/>
      <c r="D40" s="51" t="s">
        <v>209</v>
      </c>
      <c r="E40" s="51"/>
      <c r="F40" s="51"/>
      <c r="G40" s="51"/>
      <c r="H40" s="51"/>
      <c r="I40" s="51"/>
      <c r="J40" s="51"/>
      <c r="K40" s="51"/>
      <c r="L40" s="51"/>
    </row>
    <row r="41" spans="1:12" ht="12.95" customHeight="1" x14ac:dyDescent="0.4">
      <c r="A41" s="404"/>
      <c r="B41" s="55" t="s">
        <v>215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</row>
    <row r="42" spans="1:12" ht="11.25" customHeight="1" x14ac:dyDescent="0.4">
      <c r="A42" s="404"/>
      <c r="B42" s="55" t="s">
        <v>216</v>
      </c>
      <c r="C42" s="51"/>
      <c r="D42" s="51"/>
      <c r="E42" s="51"/>
      <c r="F42" s="51"/>
      <c r="G42" s="51"/>
      <c r="H42" s="51"/>
      <c r="I42" s="51"/>
      <c r="J42" s="51"/>
      <c r="K42" s="51"/>
      <c r="L42" s="51"/>
    </row>
    <row r="43" spans="1:12" ht="11.25" customHeight="1" x14ac:dyDescent="0.4">
      <c r="A43" s="404"/>
      <c r="B43" s="55" t="s">
        <v>218</v>
      </c>
      <c r="C43" s="51"/>
      <c r="D43" s="51" t="s">
        <v>214</v>
      </c>
      <c r="E43" s="51"/>
      <c r="F43" s="51"/>
      <c r="G43" s="51"/>
      <c r="H43" s="51"/>
      <c r="I43" s="60"/>
      <c r="J43" s="60"/>
      <c r="K43" s="60"/>
      <c r="L43" s="60"/>
    </row>
    <row r="44" spans="1:12" ht="12.95" customHeight="1" x14ac:dyDescent="0.4">
      <c r="A44" s="404"/>
      <c r="B44" s="55" t="s">
        <v>219</v>
      </c>
      <c r="D44" s="51"/>
      <c r="E44" s="51"/>
      <c r="F44" s="51"/>
      <c r="G44" s="51"/>
      <c r="H44" s="51"/>
      <c r="I44" s="60"/>
      <c r="J44" s="60"/>
      <c r="K44" s="60"/>
      <c r="L44" s="60"/>
    </row>
    <row r="45" spans="1:12" ht="12.95" customHeight="1" x14ac:dyDescent="0.4">
      <c r="A45" s="393" t="s">
        <v>220</v>
      </c>
      <c r="B45" s="52" t="s">
        <v>221</v>
      </c>
      <c r="D45" s="405" t="s">
        <v>217</v>
      </c>
      <c r="E45" s="405"/>
      <c r="F45" s="405"/>
      <c r="G45" s="405"/>
      <c r="H45" s="405"/>
      <c r="I45" s="405"/>
      <c r="J45" s="405"/>
      <c r="K45" s="405"/>
      <c r="L45" s="51"/>
    </row>
    <row r="46" spans="1:12" ht="12.95" customHeight="1" x14ac:dyDescent="0.4">
      <c r="A46" s="394"/>
      <c r="B46" s="57" t="s">
        <v>222</v>
      </c>
      <c r="D46" s="61"/>
      <c r="E46" s="61"/>
      <c r="F46" s="61"/>
      <c r="G46" s="61"/>
      <c r="H46" s="61"/>
    </row>
    <row r="47" spans="1:12" ht="12.95" customHeight="1" x14ac:dyDescent="0.4">
      <c r="A47" s="394"/>
      <c r="B47" s="57" t="s">
        <v>223</v>
      </c>
      <c r="D47" s="406"/>
      <c r="E47" s="406"/>
      <c r="F47" s="406"/>
      <c r="G47" s="406"/>
      <c r="H47" s="406"/>
      <c r="I47" s="406"/>
      <c r="J47" s="406"/>
      <c r="K47" s="406"/>
      <c r="L47" s="406"/>
    </row>
    <row r="48" spans="1:12" ht="12.95" customHeight="1" x14ac:dyDescent="0.4">
      <c r="A48" s="394"/>
      <c r="B48" s="57" t="s">
        <v>224</v>
      </c>
    </row>
    <row r="49" spans="1:10" ht="12.95" customHeight="1" x14ac:dyDescent="0.4">
      <c r="A49" s="397"/>
      <c r="B49" s="53" t="s">
        <v>225</v>
      </c>
    </row>
    <row r="50" spans="1:10" ht="12.95" customHeight="1" x14ac:dyDescent="0.4">
      <c r="A50" s="393" t="s">
        <v>226</v>
      </c>
      <c r="B50" s="54" t="s">
        <v>227</v>
      </c>
    </row>
    <row r="51" spans="1:10" ht="12.95" customHeight="1" x14ac:dyDescent="0.4">
      <c r="A51" s="394"/>
      <c r="B51" s="55" t="s">
        <v>228</v>
      </c>
    </row>
    <row r="52" spans="1:10" ht="12.95" customHeight="1" x14ac:dyDescent="0.4">
      <c r="A52" s="394"/>
      <c r="B52" s="55" t="s">
        <v>229</v>
      </c>
    </row>
    <row r="53" spans="1:10" ht="12.95" customHeight="1" x14ac:dyDescent="0.4">
      <c r="A53" s="394"/>
      <c r="B53" s="55" t="s">
        <v>230</v>
      </c>
    </row>
    <row r="54" spans="1:10" ht="12.95" customHeight="1" x14ac:dyDescent="0.4">
      <c r="A54" s="394"/>
      <c r="B54" s="55" t="s">
        <v>231</v>
      </c>
    </row>
    <row r="55" spans="1:10" ht="12.95" customHeight="1" x14ac:dyDescent="0.4">
      <c r="A55" s="394"/>
      <c r="B55" s="55" t="s">
        <v>232</v>
      </c>
    </row>
    <row r="56" spans="1:10" ht="12.95" customHeight="1" x14ac:dyDescent="0.4">
      <c r="A56" s="397"/>
      <c r="B56" s="56" t="s">
        <v>233</v>
      </c>
    </row>
    <row r="57" spans="1:10" ht="12.95" customHeight="1" x14ac:dyDescent="0.4">
      <c r="A57" s="59" t="s">
        <v>234</v>
      </c>
      <c r="B57" s="63" t="s">
        <v>235</v>
      </c>
      <c r="D57" s="62"/>
      <c r="E57" s="62"/>
      <c r="F57" s="62"/>
      <c r="G57" s="62"/>
      <c r="H57" s="62"/>
      <c r="I57" s="62"/>
      <c r="J57" s="62"/>
    </row>
    <row r="58" spans="1:10" ht="12.95" customHeight="1" x14ac:dyDescent="0.4">
      <c r="A58" s="59" t="s">
        <v>236</v>
      </c>
      <c r="B58" s="64" t="s">
        <v>296</v>
      </c>
    </row>
    <row r="59" spans="1:10" ht="12.95" customHeight="1" x14ac:dyDescent="0.4">
      <c r="A59" s="59" t="s">
        <v>237</v>
      </c>
      <c r="B59" s="64" t="s">
        <v>297</v>
      </c>
    </row>
    <row r="60" spans="1:10" ht="12.95" customHeight="1" x14ac:dyDescent="0.4">
      <c r="A60" s="59"/>
      <c r="B60" s="65" t="s">
        <v>238</v>
      </c>
    </row>
    <row r="61" spans="1:10" x14ac:dyDescent="0.4">
      <c r="A61" s="66" t="s">
        <v>239</v>
      </c>
      <c r="B61" s="67" t="s">
        <v>240</v>
      </c>
    </row>
    <row r="62" spans="1:10" x14ac:dyDescent="0.4">
      <c r="A62" s="68"/>
      <c r="B62" s="69"/>
    </row>
    <row r="63" spans="1:10" x14ac:dyDescent="0.4">
      <c r="A63" s="68"/>
      <c r="B63" s="69"/>
    </row>
    <row r="64" spans="1:10" x14ac:dyDescent="0.4">
      <c r="A64" s="68"/>
      <c r="B64" s="69"/>
    </row>
    <row r="65" spans="2:2" x14ac:dyDescent="0.4">
      <c r="B65" s="70"/>
    </row>
    <row r="66" spans="2:2" x14ac:dyDescent="0.4">
      <c r="B66" s="70"/>
    </row>
    <row r="67" spans="2:2" x14ac:dyDescent="0.4">
      <c r="B67" s="70"/>
    </row>
    <row r="68" spans="2:2" x14ac:dyDescent="0.4">
      <c r="B68" s="70"/>
    </row>
    <row r="69" spans="2:2" x14ac:dyDescent="0.4">
      <c r="B69" s="70"/>
    </row>
    <row r="70" spans="2:2" x14ac:dyDescent="0.4">
      <c r="B70" s="70"/>
    </row>
    <row r="71" spans="2:2" x14ac:dyDescent="0.4">
      <c r="B71" s="70"/>
    </row>
    <row r="72" spans="2:2" x14ac:dyDescent="0.4">
      <c r="B72" s="70"/>
    </row>
    <row r="73" spans="2:2" x14ac:dyDescent="0.4">
      <c r="B73" s="70"/>
    </row>
    <row r="74" spans="2:2" x14ac:dyDescent="0.4">
      <c r="B74" s="70"/>
    </row>
    <row r="75" spans="2:2" x14ac:dyDescent="0.4">
      <c r="B75" s="70"/>
    </row>
    <row r="76" spans="2:2" x14ac:dyDescent="0.4">
      <c r="B76" s="70"/>
    </row>
    <row r="77" spans="2:2" x14ac:dyDescent="0.4">
      <c r="B77" s="70"/>
    </row>
    <row r="78" spans="2:2" x14ac:dyDescent="0.4">
      <c r="B78" s="70"/>
    </row>
    <row r="79" spans="2:2" x14ac:dyDescent="0.4">
      <c r="B79" s="70"/>
    </row>
    <row r="80" spans="2:2" x14ac:dyDescent="0.4">
      <c r="B80" s="70"/>
    </row>
    <row r="81" spans="2:2" x14ac:dyDescent="0.4">
      <c r="B81" s="70"/>
    </row>
    <row r="82" spans="2:2" x14ac:dyDescent="0.4">
      <c r="B82" s="70"/>
    </row>
    <row r="83" spans="2:2" x14ac:dyDescent="0.4">
      <c r="B83" s="70"/>
    </row>
    <row r="84" spans="2:2" x14ac:dyDescent="0.4">
      <c r="B84" s="70"/>
    </row>
    <row r="85" spans="2:2" x14ac:dyDescent="0.4">
      <c r="B85" s="70"/>
    </row>
    <row r="86" spans="2:2" x14ac:dyDescent="0.4">
      <c r="B86" s="70"/>
    </row>
    <row r="87" spans="2:2" x14ac:dyDescent="0.4">
      <c r="B87" s="70"/>
    </row>
    <row r="88" spans="2:2" x14ac:dyDescent="0.4">
      <c r="B88" s="70"/>
    </row>
    <row r="89" spans="2:2" x14ac:dyDescent="0.4">
      <c r="B89" s="70"/>
    </row>
    <row r="90" spans="2:2" x14ac:dyDescent="0.4">
      <c r="B90" s="70"/>
    </row>
    <row r="91" spans="2:2" x14ac:dyDescent="0.4">
      <c r="B91" s="70"/>
    </row>
    <row r="92" spans="2:2" x14ac:dyDescent="0.4">
      <c r="B92" s="70"/>
    </row>
    <row r="93" spans="2:2" x14ac:dyDescent="0.4">
      <c r="B93" s="70"/>
    </row>
    <row r="94" spans="2:2" x14ac:dyDescent="0.4">
      <c r="B94" s="70"/>
    </row>
    <row r="95" spans="2:2" x14ac:dyDescent="0.4">
      <c r="B95" s="70"/>
    </row>
    <row r="96" spans="2:2" x14ac:dyDescent="0.4">
      <c r="B96" s="70"/>
    </row>
    <row r="97" spans="2:2" x14ac:dyDescent="0.4">
      <c r="B97" s="70"/>
    </row>
    <row r="98" spans="2:2" x14ac:dyDescent="0.4">
      <c r="B98" s="70"/>
    </row>
    <row r="99" spans="2:2" x14ac:dyDescent="0.4">
      <c r="B99" s="70"/>
    </row>
    <row r="100" spans="2:2" x14ac:dyDescent="0.4">
      <c r="B100" s="70"/>
    </row>
    <row r="101" spans="2:2" x14ac:dyDescent="0.4">
      <c r="B101" s="70"/>
    </row>
    <row r="102" spans="2:2" x14ac:dyDescent="0.4">
      <c r="B102" s="70"/>
    </row>
    <row r="103" spans="2:2" x14ac:dyDescent="0.4">
      <c r="B103" s="70"/>
    </row>
    <row r="104" spans="2:2" x14ac:dyDescent="0.4">
      <c r="B104" s="70"/>
    </row>
    <row r="105" spans="2:2" x14ac:dyDescent="0.4">
      <c r="B105" s="70"/>
    </row>
    <row r="106" spans="2:2" x14ac:dyDescent="0.4">
      <c r="B106" s="70"/>
    </row>
    <row r="107" spans="2:2" x14ac:dyDescent="0.4">
      <c r="B107" s="70"/>
    </row>
    <row r="108" spans="2:2" x14ac:dyDescent="0.4">
      <c r="B108" s="70"/>
    </row>
    <row r="109" spans="2:2" x14ac:dyDescent="0.4">
      <c r="B109" s="70"/>
    </row>
    <row r="110" spans="2:2" x14ac:dyDescent="0.4">
      <c r="B110" s="70"/>
    </row>
    <row r="111" spans="2:2" x14ac:dyDescent="0.4">
      <c r="B111" s="70"/>
    </row>
    <row r="112" spans="2:2" x14ac:dyDescent="0.4">
      <c r="B112" s="70"/>
    </row>
    <row r="113" spans="2:2" x14ac:dyDescent="0.4">
      <c r="B113" s="70"/>
    </row>
    <row r="114" spans="2:2" x14ac:dyDescent="0.4">
      <c r="B114" s="70"/>
    </row>
    <row r="115" spans="2:2" x14ac:dyDescent="0.4">
      <c r="B115" s="70"/>
    </row>
    <row r="116" spans="2:2" x14ac:dyDescent="0.4">
      <c r="B116" s="70"/>
    </row>
    <row r="117" spans="2:2" x14ac:dyDescent="0.4">
      <c r="B117" s="70"/>
    </row>
    <row r="118" spans="2:2" x14ac:dyDescent="0.4">
      <c r="B118" s="70"/>
    </row>
    <row r="119" spans="2:2" x14ac:dyDescent="0.4">
      <c r="B119" s="70"/>
    </row>
    <row r="120" spans="2:2" x14ac:dyDescent="0.4">
      <c r="B120" s="70"/>
    </row>
    <row r="121" spans="2:2" x14ac:dyDescent="0.4">
      <c r="B121" s="70"/>
    </row>
    <row r="122" spans="2:2" x14ac:dyDescent="0.4">
      <c r="B122" s="70"/>
    </row>
    <row r="123" spans="2:2" x14ac:dyDescent="0.4">
      <c r="B123" s="70"/>
    </row>
    <row r="124" spans="2:2" x14ac:dyDescent="0.4">
      <c r="B124" s="70"/>
    </row>
    <row r="125" spans="2:2" x14ac:dyDescent="0.4">
      <c r="B125" s="70"/>
    </row>
    <row r="126" spans="2:2" x14ac:dyDescent="0.4">
      <c r="B126" s="70"/>
    </row>
    <row r="127" spans="2:2" x14ac:dyDescent="0.4">
      <c r="B127" s="70"/>
    </row>
    <row r="128" spans="2:2" x14ac:dyDescent="0.4">
      <c r="B128" s="70"/>
    </row>
    <row r="129" spans="2:2" x14ac:dyDescent="0.4">
      <c r="B129" s="70"/>
    </row>
    <row r="130" spans="2:2" x14ac:dyDescent="0.4">
      <c r="B130" s="70"/>
    </row>
    <row r="131" spans="2:2" x14ac:dyDescent="0.4">
      <c r="B131" s="70"/>
    </row>
    <row r="132" spans="2:2" x14ac:dyDescent="0.4">
      <c r="B132" s="70"/>
    </row>
    <row r="133" spans="2:2" x14ac:dyDescent="0.4">
      <c r="B133" s="70"/>
    </row>
    <row r="134" spans="2:2" x14ac:dyDescent="0.4">
      <c r="B134" s="70"/>
    </row>
    <row r="135" spans="2:2" x14ac:dyDescent="0.4">
      <c r="B135" s="70"/>
    </row>
    <row r="136" spans="2:2" x14ac:dyDescent="0.4">
      <c r="B136" s="70"/>
    </row>
    <row r="137" spans="2:2" x14ac:dyDescent="0.4">
      <c r="B137" s="70"/>
    </row>
    <row r="138" spans="2:2" x14ac:dyDescent="0.4">
      <c r="B138" s="70"/>
    </row>
    <row r="139" spans="2:2" x14ac:dyDescent="0.4">
      <c r="B139" s="70"/>
    </row>
    <row r="140" spans="2:2" x14ac:dyDescent="0.4">
      <c r="B140" s="70"/>
    </row>
    <row r="141" spans="2:2" x14ac:dyDescent="0.4">
      <c r="B141" s="70"/>
    </row>
    <row r="142" spans="2:2" x14ac:dyDescent="0.4">
      <c r="B142" s="70"/>
    </row>
    <row r="143" spans="2:2" x14ac:dyDescent="0.4">
      <c r="B143" s="70"/>
    </row>
    <row r="144" spans="2:2" x14ac:dyDescent="0.4">
      <c r="B144" s="70"/>
    </row>
    <row r="145" spans="2:2" x14ac:dyDescent="0.4">
      <c r="B145" s="70"/>
    </row>
    <row r="146" spans="2:2" x14ac:dyDescent="0.4">
      <c r="B146" s="70"/>
    </row>
    <row r="147" spans="2:2" x14ac:dyDescent="0.4">
      <c r="B147" s="70"/>
    </row>
    <row r="148" spans="2:2" x14ac:dyDescent="0.4">
      <c r="B148" s="70"/>
    </row>
    <row r="149" spans="2:2" x14ac:dyDescent="0.4">
      <c r="B149" s="70"/>
    </row>
    <row r="150" spans="2:2" x14ac:dyDescent="0.4">
      <c r="B150" s="70"/>
    </row>
    <row r="151" spans="2:2" x14ac:dyDescent="0.4">
      <c r="B151" s="70"/>
    </row>
    <row r="152" spans="2:2" x14ac:dyDescent="0.4">
      <c r="B152" s="70"/>
    </row>
    <row r="153" spans="2:2" x14ac:dyDescent="0.4">
      <c r="B153" s="70"/>
    </row>
    <row r="154" spans="2:2" x14ac:dyDescent="0.4">
      <c r="B154" s="70"/>
    </row>
    <row r="155" spans="2:2" x14ac:dyDescent="0.4">
      <c r="B155" s="70"/>
    </row>
    <row r="156" spans="2:2" x14ac:dyDescent="0.4">
      <c r="B156" s="70"/>
    </row>
    <row r="157" spans="2:2" x14ac:dyDescent="0.4">
      <c r="B157" s="70"/>
    </row>
    <row r="158" spans="2:2" x14ac:dyDescent="0.4">
      <c r="B158" s="70"/>
    </row>
    <row r="159" spans="2:2" x14ac:dyDescent="0.4">
      <c r="B159" s="70"/>
    </row>
    <row r="160" spans="2:2" x14ac:dyDescent="0.4">
      <c r="B160" s="70"/>
    </row>
    <row r="161" spans="2:2" x14ac:dyDescent="0.4">
      <c r="B161" s="70"/>
    </row>
    <row r="162" spans="2:2" x14ac:dyDescent="0.4">
      <c r="B162" s="70"/>
    </row>
    <row r="163" spans="2:2" x14ac:dyDescent="0.4">
      <c r="B163" s="70"/>
    </row>
    <row r="164" spans="2:2" x14ac:dyDescent="0.4">
      <c r="B164" s="70"/>
    </row>
    <row r="165" spans="2:2" x14ac:dyDescent="0.4">
      <c r="B165" s="70"/>
    </row>
    <row r="166" spans="2:2" x14ac:dyDescent="0.4">
      <c r="B166" s="70"/>
    </row>
    <row r="167" spans="2:2" x14ac:dyDescent="0.4">
      <c r="B167" s="70"/>
    </row>
  </sheetData>
  <mergeCells count="16">
    <mergeCell ref="A45:A49"/>
    <mergeCell ref="A50:A56"/>
    <mergeCell ref="A20:A23"/>
    <mergeCell ref="A24:A29"/>
    <mergeCell ref="G29:H29"/>
    <mergeCell ref="A31:A34"/>
    <mergeCell ref="A35:A39"/>
    <mergeCell ref="A40:A44"/>
    <mergeCell ref="D45:K45"/>
    <mergeCell ref="D47:L47"/>
    <mergeCell ref="A18:A19"/>
    <mergeCell ref="A1:B1"/>
    <mergeCell ref="C1:L1"/>
    <mergeCell ref="A4:A5"/>
    <mergeCell ref="A6:A10"/>
    <mergeCell ref="A11:A17"/>
  </mergeCells>
  <phoneticPr fontId="2"/>
  <pageMargins left="0.23622047244094491" right="0.23622047244094491" top="0" bottom="0" header="0.31496062992125984" footer="0.31496062992125984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49480-0431-4BF0-ADD9-158C80E433D9}">
  <dimension ref="A1:AH58"/>
  <sheetViews>
    <sheetView topLeftCell="A25" workbookViewId="0">
      <selection activeCell="AJ15" sqref="AJ15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4.75" style="1" bestFit="1" customWidth="1"/>
    <col min="23" max="25" width="5.625" customWidth="1"/>
    <col min="26" max="26" width="4.875" customWidth="1"/>
    <col min="27" max="27" width="15" hidden="1" customWidth="1"/>
    <col min="28" max="28" width="11.375" hidden="1" customWidth="1"/>
    <col min="29" max="29" width="14.125" hidden="1" customWidth="1"/>
    <col min="30" max="30" width="5.125" customWidth="1"/>
    <col min="31" max="31" width="4.125" customWidth="1"/>
    <col min="32" max="32" width="4" customWidth="1"/>
  </cols>
  <sheetData>
    <row r="1" spans="1:32" ht="31.5" customHeight="1" x14ac:dyDescent="0.4">
      <c r="A1" s="458" t="s">
        <v>538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2" x14ac:dyDescent="0.4">
      <c r="B2" t="s">
        <v>0</v>
      </c>
      <c r="H2" t="s">
        <v>1</v>
      </c>
      <c r="K2" s="482" t="s">
        <v>569</v>
      </c>
      <c r="L2" s="482"/>
      <c r="M2" s="482"/>
      <c r="N2" s="482"/>
      <c r="O2" s="482"/>
      <c r="P2" s="482"/>
      <c r="Q2" s="482"/>
      <c r="R2" s="482"/>
    </row>
    <row r="3" spans="1:32" x14ac:dyDescent="0.4">
      <c r="C3" s="489"/>
      <c r="D3" s="490"/>
      <c r="E3" s="490"/>
      <c r="F3" s="490"/>
      <c r="G3" s="491"/>
      <c r="H3" s="492" t="str">
        <f>C4</f>
        <v>我孫子隼くん</v>
      </c>
      <c r="I3" s="492"/>
      <c r="J3" s="492"/>
      <c r="K3" s="492" t="str">
        <f>C5</f>
        <v>ｲﾚﾌﾞﾝｼﾞｭﾆｱB</v>
      </c>
      <c r="L3" s="492"/>
      <c r="M3" s="492"/>
      <c r="N3" s="492" t="str">
        <f>C6</f>
        <v>おおたかの森A</v>
      </c>
      <c r="O3" s="492"/>
      <c r="P3" s="492"/>
      <c r="Q3" s="492" t="str">
        <f>C7</f>
        <v>レディアント</v>
      </c>
      <c r="R3" s="492"/>
      <c r="S3" s="492"/>
      <c r="T3" s="592" t="s">
        <v>349</v>
      </c>
      <c r="U3" s="593"/>
      <c r="V3" s="2" t="s">
        <v>2</v>
      </c>
      <c r="W3" s="2" t="s">
        <v>3</v>
      </c>
      <c r="X3" s="2" t="s">
        <v>4</v>
      </c>
      <c r="Y3" s="284" t="s">
        <v>5</v>
      </c>
      <c r="Z3" s="284" t="s">
        <v>6</v>
      </c>
      <c r="AA3" s="284" t="s">
        <v>7</v>
      </c>
      <c r="AB3" s="284" t="s">
        <v>8</v>
      </c>
      <c r="AC3" s="2" t="s">
        <v>9</v>
      </c>
      <c r="AD3" s="2" t="s">
        <v>7</v>
      </c>
      <c r="AE3" s="2" t="s">
        <v>11</v>
      </c>
      <c r="AF3" s="284" t="s">
        <v>12</v>
      </c>
    </row>
    <row r="4" spans="1:32" ht="37.5" customHeight="1" x14ac:dyDescent="0.4">
      <c r="C4" s="473" t="s">
        <v>571</v>
      </c>
      <c r="D4" s="474"/>
      <c r="E4" s="474"/>
      <c r="F4" s="474"/>
      <c r="G4" s="475"/>
      <c r="H4" s="4"/>
      <c r="I4" s="5"/>
      <c r="J4" s="6"/>
      <c r="K4" s="7">
        <f>I5</f>
        <v>2</v>
      </c>
      <c r="L4" s="8">
        <f>H5</f>
        <v>0</v>
      </c>
      <c r="M4" s="9">
        <f>IF(K4&gt;L4,3,IF(K4=L4,1,0))</f>
        <v>3</v>
      </c>
      <c r="N4" s="7">
        <f>I6</f>
        <v>1</v>
      </c>
      <c r="O4" s="8">
        <f>H6</f>
        <v>1</v>
      </c>
      <c r="P4" s="9">
        <f>IF(N4&gt;O4,3,IF(N4=O4,1,0))</f>
        <v>1</v>
      </c>
      <c r="Q4" s="7">
        <f>I7</f>
        <v>0</v>
      </c>
      <c r="R4" s="8">
        <f>H7</f>
        <v>2</v>
      </c>
      <c r="S4" s="316">
        <f>IF(Q4&gt;R4,3,IF(Q4=R4,1,0))</f>
        <v>0</v>
      </c>
      <c r="T4" s="19">
        <v>3</v>
      </c>
      <c r="U4" s="21">
        <v>1</v>
      </c>
      <c r="V4" s="318">
        <v>2</v>
      </c>
      <c r="W4" s="287">
        <f>I8</f>
        <v>1</v>
      </c>
      <c r="X4" s="287">
        <f>H8</f>
        <v>1</v>
      </c>
      <c r="Y4" s="286">
        <v>6</v>
      </c>
      <c r="Z4" s="286">
        <v>4</v>
      </c>
      <c r="AA4" s="286">
        <f>Y4-Z4</f>
        <v>2</v>
      </c>
      <c r="AB4" s="286">
        <f>J4+M4+P4+S4</f>
        <v>4</v>
      </c>
      <c r="AC4" s="286">
        <f>AA4/100</f>
        <v>0.02</v>
      </c>
      <c r="AD4" s="286">
        <v>2</v>
      </c>
      <c r="AE4" s="286">
        <v>7</v>
      </c>
      <c r="AF4" s="286">
        <v>3</v>
      </c>
    </row>
    <row r="5" spans="1:32" ht="37.5" customHeight="1" x14ac:dyDescent="0.4">
      <c r="C5" s="473" t="s">
        <v>572</v>
      </c>
      <c r="D5" s="474"/>
      <c r="E5" s="474"/>
      <c r="F5" s="474"/>
      <c r="G5" s="475"/>
      <c r="H5" s="280">
        <v>0</v>
      </c>
      <c r="I5" s="281">
        <v>2</v>
      </c>
      <c r="J5" s="282">
        <f>IF(H5&gt;I5,3,IF(H5=I5,1,0))</f>
        <v>0</v>
      </c>
      <c r="K5" s="16"/>
      <c r="L5" s="17"/>
      <c r="M5" s="18"/>
      <c r="N5" s="19">
        <f>L6</f>
        <v>3</v>
      </c>
      <c r="O5" s="20">
        <f>K6</f>
        <v>3</v>
      </c>
      <c r="P5" s="21">
        <f>IF(N5&gt;O5,3,IF(N5=O5,1,0))</f>
        <v>1</v>
      </c>
      <c r="Q5" s="19">
        <f>L7</f>
        <v>0</v>
      </c>
      <c r="R5" s="20">
        <f>K7</f>
        <v>2</v>
      </c>
      <c r="S5" s="317">
        <f>IF(Q5&gt;R5,3,IF(Q5=R5,1,0))</f>
        <v>0</v>
      </c>
      <c r="T5" s="19">
        <v>1</v>
      </c>
      <c r="U5" s="21">
        <v>3</v>
      </c>
      <c r="V5" s="318">
        <v>0</v>
      </c>
      <c r="W5" s="287">
        <f>L8</f>
        <v>1</v>
      </c>
      <c r="X5" s="287">
        <v>3</v>
      </c>
      <c r="Y5" s="286">
        <v>0</v>
      </c>
      <c r="Z5" s="286">
        <v>3</v>
      </c>
      <c r="AA5" s="286">
        <f>Y5-Z5</f>
        <v>-3</v>
      </c>
      <c r="AB5" s="286">
        <f>J5+M5+P5+S5</f>
        <v>1</v>
      </c>
      <c r="AC5" s="286">
        <f>AA5/100</f>
        <v>-0.03</v>
      </c>
      <c r="AD5" s="286">
        <v>1</v>
      </c>
      <c r="AE5" s="286">
        <v>1</v>
      </c>
      <c r="AF5" s="286">
        <v>5</v>
      </c>
    </row>
    <row r="6" spans="1:32" ht="37.5" customHeight="1" x14ac:dyDescent="0.4">
      <c r="C6" s="473" t="s">
        <v>309</v>
      </c>
      <c r="D6" s="474"/>
      <c r="E6" s="474"/>
      <c r="F6" s="474"/>
      <c r="G6" s="475"/>
      <c r="H6" s="280">
        <v>1</v>
      </c>
      <c r="I6" s="281">
        <v>1</v>
      </c>
      <c r="J6" s="282">
        <f>IF(H6&gt;I6,3,IF(H6=I6,1,0))</f>
        <v>1</v>
      </c>
      <c r="K6" s="280">
        <v>3</v>
      </c>
      <c r="L6" s="281">
        <v>3</v>
      </c>
      <c r="M6" s="282">
        <f>IF(K6&gt;L6,3,IF(K6=L6,1,0))</f>
        <v>1</v>
      </c>
      <c r="N6" s="16"/>
      <c r="O6" s="17"/>
      <c r="P6" s="18"/>
      <c r="Q6" s="19">
        <f>O7</f>
        <v>0</v>
      </c>
      <c r="R6" s="20">
        <f>N7</f>
        <v>3</v>
      </c>
      <c r="S6" s="317">
        <f>IF(Q6&gt;R6,3,IF(Q6=R6,1,0))</f>
        <v>0</v>
      </c>
      <c r="T6" s="19">
        <v>0</v>
      </c>
      <c r="U6" s="21">
        <v>3</v>
      </c>
      <c r="V6" s="318">
        <v>0</v>
      </c>
      <c r="W6" s="287">
        <f>O8</f>
        <v>2</v>
      </c>
      <c r="X6" s="287">
        <v>2</v>
      </c>
      <c r="Y6" s="286">
        <v>4</v>
      </c>
      <c r="Z6" s="286">
        <v>10</v>
      </c>
      <c r="AA6" s="286">
        <f>Y6-Z6</f>
        <v>-6</v>
      </c>
      <c r="AB6" s="286">
        <f>J6+M6+P6+S6</f>
        <v>2</v>
      </c>
      <c r="AC6" s="286">
        <f>AA6/100</f>
        <v>-0.06</v>
      </c>
      <c r="AD6" s="286">
        <v>-6</v>
      </c>
      <c r="AE6" s="286">
        <v>2</v>
      </c>
      <c r="AF6" s="286">
        <v>4</v>
      </c>
    </row>
    <row r="7" spans="1:32" ht="37.5" customHeight="1" x14ac:dyDescent="0.4">
      <c r="C7" s="473" t="s">
        <v>574</v>
      </c>
      <c r="D7" s="474"/>
      <c r="E7" s="474"/>
      <c r="F7" s="474"/>
      <c r="G7" s="475"/>
      <c r="H7" s="280">
        <v>2</v>
      </c>
      <c r="I7" s="281">
        <v>0</v>
      </c>
      <c r="J7" s="282">
        <f>IF(H7&gt;I7,3,IF(H7=I7,1,0))</f>
        <v>3</v>
      </c>
      <c r="K7" s="280">
        <v>2</v>
      </c>
      <c r="L7" s="281">
        <v>0</v>
      </c>
      <c r="M7" s="282">
        <f>IF(K7&gt;L7,3,IF(K7=L7,1,0))</f>
        <v>3</v>
      </c>
      <c r="N7" s="280">
        <v>3</v>
      </c>
      <c r="O7" s="281">
        <v>0</v>
      </c>
      <c r="P7" s="282">
        <f>IF(N7&gt;O7,3,IF(N7=O7,1,0))</f>
        <v>3</v>
      </c>
      <c r="Q7" s="16"/>
      <c r="R7" s="17"/>
      <c r="S7" s="17"/>
      <c r="T7" s="19">
        <v>0</v>
      </c>
      <c r="U7" s="21">
        <v>3</v>
      </c>
      <c r="V7" s="318">
        <f>S8</f>
        <v>3</v>
      </c>
      <c r="W7" s="287">
        <f>R8</f>
        <v>0</v>
      </c>
      <c r="X7" s="287">
        <v>1</v>
      </c>
      <c r="Y7" s="286">
        <v>7</v>
      </c>
      <c r="Z7" s="286">
        <v>3</v>
      </c>
      <c r="AA7" s="286">
        <f>Y7-Z7</f>
        <v>4</v>
      </c>
      <c r="AB7" s="286">
        <f>J7+M7+P7+S7</f>
        <v>9</v>
      </c>
      <c r="AC7" s="286">
        <f>AA7/100</f>
        <v>0.04</v>
      </c>
      <c r="AD7" s="286">
        <v>4</v>
      </c>
      <c r="AE7" s="286">
        <v>9</v>
      </c>
      <c r="AF7" s="286">
        <v>2</v>
      </c>
    </row>
    <row r="8" spans="1:32" hidden="1" x14ac:dyDescent="0.4">
      <c r="H8" s="22">
        <f>COUNTIF(J4:J7,3)</f>
        <v>1</v>
      </c>
      <c r="I8" s="22">
        <f>COUNTIF(J4:J7,1)</f>
        <v>1</v>
      </c>
      <c r="J8" s="22">
        <f>COUNTIF(J4:J7,0)</f>
        <v>1</v>
      </c>
      <c r="K8" s="22">
        <f>COUNTIF(M4:M7,3)</f>
        <v>2</v>
      </c>
      <c r="L8" s="22">
        <f>COUNTIF(M4:M7,1)</f>
        <v>1</v>
      </c>
      <c r="M8" s="22">
        <f>COUNTIF(M4:M7,0)</f>
        <v>0</v>
      </c>
      <c r="N8" s="22">
        <f>COUNTIF(P4:P7,3)</f>
        <v>1</v>
      </c>
      <c r="O8" s="22">
        <f>COUNTIF(P4:P7,1)</f>
        <v>2</v>
      </c>
      <c r="P8" s="22">
        <f>COUNTIF(P4:P7,0)</f>
        <v>0</v>
      </c>
      <c r="Q8" s="22">
        <f>COUNTIF(S4:S7,3)</f>
        <v>0</v>
      </c>
      <c r="R8" s="22">
        <f>COUNTIF(S4:S7,1)</f>
        <v>0</v>
      </c>
      <c r="S8" s="22">
        <f>COUNTIF(S4:S7,0)</f>
        <v>3</v>
      </c>
    </row>
    <row r="9" spans="1:32" x14ac:dyDescent="0.4">
      <c r="C9" s="479" t="s">
        <v>349</v>
      </c>
      <c r="D9" s="420"/>
      <c r="E9" s="420"/>
      <c r="F9" s="420"/>
      <c r="G9" s="480"/>
      <c r="H9" s="479">
        <v>1</v>
      </c>
      <c r="I9" s="480">
        <v>3</v>
      </c>
      <c r="J9" s="191"/>
      <c r="K9" s="479">
        <v>3</v>
      </c>
      <c r="L9" s="480">
        <v>1</v>
      </c>
      <c r="M9" s="191"/>
      <c r="N9" s="479">
        <v>3</v>
      </c>
      <c r="O9" s="480">
        <v>0</v>
      </c>
      <c r="P9" s="191"/>
      <c r="Q9" s="479">
        <v>3</v>
      </c>
      <c r="R9" s="480">
        <v>0</v>
      </c>
      <c r="S9" s="191"/>
      <c r="T9" s="692"/>
      <c r="U9" s="694"/>
      <c r="V9" s="658">
        <v>3</v>
      </c>
      <c r="W9" s="594">
        <v>0</v>
      </c>
      <c r="X9" s="594">
        <v>2</v>
      </c>
      <c r="Y9" s="594">
        <v>10</v>
      </c>
      <c r="Z9" s="594">
        <v>4</v>
      </c>
      <c r="AA9" s="22"/>
      <c r="AB9" s="22"/>
      <c r="AC9" s="22"/>
      <c r="AD9" s="594">
        <v>6</v>
      </c>
      <c r="AE9" s="594">
        <v>9</v>
      </c>
      <c r="AF9" s="594">
        <v>1</v>
      </c>
    </row>
    <row r="10" spans="1:32" x14ac:dyDescent="0.4">
      <c r="C10" s="481"/>
      <c r="D10" s="482"/>
      <c r="E10" s="482"/>
      <c r="F10" s="482"/>
      <c r="G10" s="483"/>
      <c r="H10" s="481"/>
      <c r="I10" s="483"/>
      <c r="J10" s="191"/>
      <c r="K10" s="481"/>
      <c r="L10" s="483"/>
      <c r="M10" s="191"/>
      <c r="N10" s="481"/>
      <c r="O10" s="483"/>
      <c r="P10" s="191"/>
      <c r="Q10" s="481"/>
      <c r="R10" s="483"/>
      <c r="S10" s="191"/>
      <c r="T10" s="693"/>
      <c r="U10" s="695"/>
      <c r="V10" s="658"/>
      <c r="W10" s="594"/>
      <c r="X10" s="594"/>
      <c r="Y10" s="594"/>
      <c r="Z10" s="594"/>
      <c r="AA10" s="22"/>
      <c r="AB10" s="22"/>
      <c r="AC10" s="22"/>
      <c r="AD10" s="594"/>
      <c r="AE10" s="594"/>
      <c r="AF10" s="594"/>
    </row>
    <row r="12" spans="1:32" x14ac:dyDescent="0.4">
      <c r="B12" t="s">
        <v>13</v>
      </c>
      <c r="H12" t="s">
        <v>14</v>
      </c>
      <c r="K12" s="691" t="s">
        <v>570</v>
      </c>
      <c r="L12" s="691"/>
      <c r="M12" s="691"/>
      <c r="N12" s="691"/>
      <c r="O12" s="691"/>
      <c r="P12" s="691"/>
      <c r="Q12" s="691"/>
      <c r="R12" s="691"/>
    </row>
    <row r="13" spans="1:32" x14ac:dyDescent="0.4">
      <c r="C13" s="489"/>
      <c r="D13" s="490"/>
      <c r="E13" s="490"/>
      <c r="F13" s="490"/>
      <c r="G13" s="491"/>
      <c r="H13" s="492" t="str">
        <f>C14</f>
        <v>つくし野SC</v>
      </c>
      <c r="I13" s="492"/>
      <c r="J13" s="492"/>
      <c r="K13" s="492" t="str">
        <f>C15</f>
        <v>みんなのﾊﾟﾊﾟｻﾙ</v>
      </c>
      <c r="L13" s="492"/>
      <c r="M13" s="492"/>
      <c r="N13" s="492" t="str">
        <f>C16</f>
        <v>FC　SENEN</v>
      </c>
      <c r="O13" s="492"/>
      <c r="P13" s="492"/>
      <c r="Q13" s="492" t="str">
        <f>C17</f>
        <v>おおたかの森B</v>
      </c>
      <c r="R13" s="492"/>
      <c r="S13" s="492"/>
      <c r="T13" s="2" t="s">
        <v>2</v>
      </c>
      <c r="U13" s="2" t="s">
        <v>3</v>
      </c>
      <c r="V13" s="2" t="s">
        <v>4</v>
      </c>
      <c r="W13" s="284" t="s">
        <v>5</v>
      </c>
      <c r="X13" s="284" t="s">
        <v>6</v>
      </c>
      <c r="Y13" s="284" t="s">
        <v>7</v>
      </c>
      <c r="Z13" s="284" t="s">
        <v>8</v>
      </c>
      <c r="AA13" s="2" t="s">
        <v>9</v>
      </c>
      <c r="AB13" s="2" t="s">
        <v>10</v>
      </c>
      <c r="AC13" s="2" t="s">
        <v>11</v>
      </c>
      <c r="AD13" s="284" t="s">
        <v>12</v>
      </c>
    </row>
    <row r="14" spans="1:32" ht="37.5" customHeight="1" x14ac:dyDescent="0.4">
      <c r="C14" s="473" t="s">
        <v>477</v>
      </c>
      <c r="D14" s="474"/>
      <c r="E14" s="474"/>
      <c r="F14" s="474"/>
      <c r="G14" s="475"/>
      <c r="H14" s="4"/>
      <c r="I14" s="5"/>
      <c r="J14" s="6"/>
      <c r="K14" s="7">
        <f>I15</f>
        <v>1</v>
      </c>
      <c r="L14" s="8">
        <f>H15</f>
        <v>6</v>
      </c>
      <c r="M14" s="9">
        <f>IF(K14&gt;L14,3,IF(K14=L14,1,0))</f>
        <v>0</v>
      </c>
      <c r="N14" s="7">
        <f>I16</f>
        <v>3</v>
      </c>
      <c r="O14" s="8">
        <f>H16</f>
        <v>4</v>
      </c>
      <c r="P14" s="9">
        <f>IF(N14&gt;O14,3,IF(N14=O14,1,0))</f>
        <v>0</v>
      </c>
      <c r="Q14" s="7">
        <f>I17</f>
        <v>0</v>
      </c>
      <c r="R14" s="8">
        <f>H17</f>
        <v>1</v>
      </c>
      <c r="S14" s="283">
        <f>IF(Q14&gt;R14,3,IF(Q14=R14,1,0))</f>
        <v>0</v>
      </c>
      <c r="T14" s="287">
        <f>J18</f>
        <v>0</v>
      </c>
      <c r="U14" s="287">
        <f>I18</f>
        <v>0</v>
      </c>
      <c r="V14" s="287">
        <f>H18</f>
        <v>3</v>
      </c>
      <c r="W14" s="286">
        <f>H14+K14+N14+Q14</f>
        <v>4</v>
      </c>
      <c r="X14" s="286">
        <f>I14+L14+O14+R14</f>
        <v>11</v>
      </c>
      <c r="Y14" s="286">
        <f>W14-X14</f>
        <v>-7</v>
      </c>
      <c r="Z14" s="286">
        <f>J14+M14+P14+S14</f>
        <v>0</v>
      </c>
      <c r="AA14" s="286">
        <f>Y14/100</f>
        <v>-7.0000000000000007E-2</v>
      </c>
      <c r="AB14" s="286">
        <f t="shared" ref="AB14:AB17" si="0">W14/10000</f>
        <v>4.0000000000000002E-4</v>
      </c>
      <c r="AC14" s="286">
        <f>Z14+AA14+AB14</f>
        <v>-6.9600000000000009E-2</v>
      </c>
      <c r="AD14" s="286">
        <f>RANK(AC14,AC14:AC17)</f>
        <v>4</v>
      </c>
    </row>
    <row r="15" spans="1:32" ht="37.5" customHeight="1" x14ac:dyDescent="0.4">
      <c r="C15" s="473" t="s">
        <v>587</v>
      </c>
      <c r="D15" s="474"/>
      <c r="E15" s="474"/>
      <c r="F15" s="474"/>
      <c r="G15" s="475"/>
      <c r="H15" s="280">
        <v>6</v>
      </c>
      <c r="I15" s="281">
        <v>1</v>
      </c>
      <c r="J15" s="282">
        <f>IF(H15&gt;I15,3,IF(H15=I15,1,0))</f>
        <v>3</v>
      </c>
      <c r="K15" s="16"/>
      <c r="L15" s="17"/>
      <c r="M15" s="18"/>
      <c r="N15" s="19">
        <f>L16</f>
        <v>5</v>
      </c>
      <c r="O15" s="20">
        <f>K16</f>
        <v>0</v>
      </c>
      <c r="P15" s="21">
        <f>IF(N15&gt;O15,3,IF(N15=O15,1,0))</f>
        <v>3</v>
      </c>
      <c r="Q15" s="19">
        <f>L17</f>
        <v>6</v>
      </c>
      <c r="R15" s="20">
        <f>K17</f>
        <v>1</v>
      </c>
      <c r="S15" s="282">
        <f>IF(Q15&gt;R15,3,IF(Q15=R15,1,0))</f>
        <v>3</v>
      </c>
      <c r="T15" s="287">
        <f>M18</f>
        <v>3</v>
      </c>
      <c r="U15" s="287">
        <f>L18</f>
        <v>0</v>
      </c>
      <c r="V15" s="287">
        <f>K18</f>
        <v>0</v>
      </c>
      <c r="W15" s="286">
        <f t="shared" ref="W15:X17" si="1">H15+K15+N15+Q15</f>
        <v>17</v>
      </c>
      <c r="X15" s="286">
        <f t="shared" si="1"/>
        <v>2</v>
      </c>
      <c r="Y15" s="286">
        <f t="shared" ref="Y15:Y17" si="2">W15-X15</f>
        <v>15</v>
      </c>
      <c r="Z15" s="286">
        <f t="shared" ref="Z15:Z17" si="3">J15+M15+P15+S15</f>
        <v>9</v>
      </c>
      <c r="AA15" s="286">
        <f t="shared" ref="AA15:AA17" si="4">Y15/100</f>
        <v>0.15</v>
      </c>
      <c r="AB15" s="286">
        <f t="shared" si="0"/>
        <v>1.6999999999999999E-3</v>
      </c>
      <c r="AC15" s="286">
        <f t="shared" ref="AC15:AC17" si="5">Z15+AA15+AB15</f>
        <v>9.1516999999999999</v>
      </c>
      <c r="AD15" s="286">
        <f>RANK(AC15,AC14:AC17)</f>
        <v>1</v>
      </c>
    </row>
    <row r="16" spans="1:32" ht="37.5" customHeight="1" x14ac:dyDescent="0.4">
      <c r="C16" s="473" t="s">
        <v>575</v>
      </c>
      <c r="D16" s="474"/>
      <c r="E16" s="474"/>
      <c r="F16" s="474"/>
      <c r="G16" s="475"/>
      <c r="H16" s="280">
        <v>4</v>
      </c>
      <c r="I16" s="281">
        <v>3</v>
      </c>
      <c r="J16" s="282">
        <f>IF(H16&gt;I16,3,IF(H16=I16,1,0))</f>
        <v>3</v>
      </c>
      <c r="K16" s="280">
        <v>0</v>
      </c>
      <c r="L16" s="281">
        <v>5</v>
      </c>
      <c r="M16" s="282">
        <f>IF(K16&gt;L16,3,IF(K16=L16,1,0))</f>
        <v>0</v>
      </c>
      <c r="N16" s="16"/>
      <c r="O16" s="17"/>
      <c r="P16" s="18"/>
      <c r="Q16" s="19">
        <f>O17</f>
        <v>0</v>
      </c>
      <c r="R16" s="20">
        <f>N17</f>
        <v>2</v>
      </c>
      <c r="S16" s="282">
        <f>IF(Q16&gt;R16,3,IF(Q16=R16,1,0))</f>
        <v>0</v>
      </c>
      <c r="T16" s="287">
        <f>P18</f>
        <v>1</v>
      </c>
      <c r="U16" s="287">
        <f>O18</f>
        <v>0</v>
      </c>
      <c r="V16" s="287">
        <f>N18</f>
        <v>2</v>
      </c>
      <c r="W16" s="286">
        <f t="shared" si="1"/>
        <v>4</v>
      </c>
      <c r="X16" s="286">
        <f t="shared" si="1"/>
        <v>10</v>
      </c>
      <c r="Y16" s="286">
        <f t="shared" si="2"/>
        <v>-6</v>
      </c>
      <c r="Z16" s="286">
        <f t="shared" si="3"/>
        <v>3</v>
      </c>
      <c r="AA16" s="286">
        <f t="shared" si="4"/>
        <v>-0.06</v>
      </c>
      <c r="AB16" s="286">
        <f t="shared" si="0"/>
        <v>4.0000000000000002E-4</v>
      </c>
      <c r="AC16" s="286">
        <f t="shared" si="5"/>
        <v>2.9403999999999999</v>
      </c>
      <c r="AD16" s="286">
        <f>RANK(AC16,AC14:AC17)</f>
        <v>3</v>
      </c>
    </row>
    <row r="17" spans="2:30" ht="37.5" customHeight="1" x14ac:dyDescent="0.4">
      <c r="C17" s="473" t="s">
        <v>311</v>
      </c>
      <c r="D17" s="474"/>
      <c r="E17" s="474"/>
      <c r="F17" s="474"/>
      <c r="G17" s="475"/>
      <c r="H17" s="280">
        <v>1</v>
      </c>
      <c r="I17" s="281">
        <v>0</v>
      </c>
      <c r="J17" s="282">
        <f>IF(H17&gt;I17,3,IF(H17=I17,1,0))</f>
        <v>3</v>
      </c>
      <c r="K17" s="280">
        <v>1</v>
      </c>
      <c r="L17" s="281">
        <v>6</v>
      </c>
      <c r="M17" s="282">
        <f>IF(K17&gt;L17,3,IF(K17=L17,1,0))</f>
        <v>0</v>
      </c>
      <c r="N17" s="280">
        <v>2</v>
      </c>
      <c r="O17" s="281">
        <v>0</v>
      </c>
      <c r="P17" s="282">
        <f>IF(N17&gt;O17,3,IF(N17=O17,1,0))</f>
        <v>3</v>
      </c>
      <c r="Q17" s="16"/>
      <c r="R17" s="17"/>
      <c r="S17" s="18"/>
      <c r="T17" s="287">
        <f>S18</f>
        <v>2</v>
      </c>
      <c r="U17" s="287">
        <f>R18</f>
        <v>0</v>
      </c>
      <c r="V17" s="287">
        <f>Q18</f>
        <v>1</v>
      </c>
      <c r="W17" s="286">
        <f t="shared" si="1"/>
        <v>4</v>
      </c>
      <c r="X17" s="286">
        <f t="shared" si="1"/>
        <v>6</v>
      </c>
      <c r="Y17" s="286">
        <f t="shared" si="2"/>
        <v>-2</v>
      </c>
      <c r="Z17" s="286">
        <f t="shared" si="3"/>
        <v>6</v>
      </c>
      <c r="AA17" s="286">
        <f t="shared" si="4"/>
        <v>-0.02</v>
      </c>
      <c r="AB17" s="286">
        <f t="shared" si="0"/>
        <v>4.0000000000000002E-4</v>
      </c>
      <c r="AC17" s="286">
        <f t="shared" si="5"/>
        <v>5.9804000000000004</v>
      </c>
      <c r="AD17" s="286">
        <f>RANK(AC17,AC14:AC17)</f>
        <v>2</v>
      </c>
    </row>
    <row r="18" spans="2:30" hidden="1" x14ac:dyDescent="0.4">
      <c r="H18" s="22">
        <f>COUNTIF(J14:J17,3)</f>
        <v>3</v>
      </c>
      <c r="I18" s="22">
        <f>COUNTIF(J14:J17,1)</f>
        <v>0</v>
      </c>
      <c r="J18" s="22">
        <f>COUNTIF(J14:J17,0)</f>
        <v>0</v>
      </c>
      <c r="K18" s="22">
        <f>COUNTIF(M14:M17,3)</f>
        <v>0</v>
      </c>
      <c r="L18" s="22">
        <f>COUNTIF(M14:M17,1)</f>
        <v>0</v>
      </c>
      <c r="M18" s="22">
        <f>COUNTIF(M14:M17,0)</f>
        <v>3</v>
      </c>
      <c r="N18" s="22">
        <f>COUNTIF(P14:P17,3)</f>
        <v>2</v>
      </c>
      <c r="O18" s="22">
        <f>COUNTIF(P14:P17,1)</f>
        <v>0</v>
      </c>
      <c r="P18" s="22">
        <f>COUNTIF(P14:P17,0)</f>
        <v>1</v>
      </c>
      <c r="Q18" s="22">
        <f>COUNTIF(S14:S17,3)</f>
        <v>1</v>
      </c>
      <c r="R18" s="22">
        <f>COUNTIF(S14:S17,1)</f>
        <v>0</v>
      </c>
      <c r="S18" s="22">
        <f>COUNTIF(S14:S17,0)</f>
        <v>2</v>
      </c>
    </row>
    <row r="20" spans="2:30" x14ac:dyDescent="0.4">
      <c r="B20" t="s">
        <v>15</v>
      </c>
      <c r="H20" t="s">
        <v>18</v>
      </c>
      <c r="K20" s="691" t="s">
        <v>570</v>
      </c>
      <c r="L20" s="691"/>
      <c r="M20" s="691"/>
      <c r="N20" s="691"/>
      <c r="O20" s="691"/>
      <c r="P20" s="691"/>
      <c r="Q20" s="691"/>
      <c r="R20" s="691"/>
    </row>
    <row r="21" spans="2:30" x14ac:dyDescent="0.4">
      <c r="C21" s="489"/>
      <c r="D21" s="490"/>
      <c r="E21" s="490"/>
      <c r="F21" s="490"/>
      <c r="G21" s="491"/>
      <c r="H21" s="492" t="str">
        <f>C22</f>
        <v>ヒマップ</v>
      </c>
      <c r="I21" s="492"/>
      <c r="J21" s="492"/>
      <c r="K21" s="492" t="str">
        <f>C23</f>
        <v>我孫子翼SC</v>
      </c>
      <c r="L21" s="492"/>
      <c r="M21" s="492"/>
      <c r="N21" s="492" t="str">
        <f>C24</f>
        <v>ｲﾚﾌﾞﾝｼﾞｭﾆｱA</v>
      </c>
      <c r="O21" s="492"/>
      <c r="P21" s="492"/>
      <c r="Q21" s="492" t="str">
        <f>C25</f>
        <v>LIETO</v>
      </c>
      <c r="R21" s="492"/>
      <c r="S21" s="492"/>
      <c r="T21" s="2" t="s">
        <v>2</v>
      </c>
      <c r="U21" s="2" t="s">
        <v>3</v>
      </c>
      <c r="V21" s="2" t="s">
        <v>4</v>
      </c>
      <c r="W21" s="284" t="s">
        <v>5</v>
      </c>
      <c r="X21" s="284" t="s">
        <v>6</v>
      </c>
      <c r="Y21" s="284" t="s">
        <v>7</v>
      </c>
      <c r="Z21" s="284" t="s">
        <v>8</v>
      </c>
      <c r="AA21" s="2" t="s">
        <v>9</v>
      </c>
      <c r="AB21" s="2" t="s">
        <v>10</v>
      </c>
      <c r="AC21" s="2" t="s">
        <v>11</v>
      </c>
      <c r="AD21" s="284" t="s">
        <v>12</v>
      </c>
    </row>
    <row r="22" spans="2:30" ht="37.5" customHeight="1" x14ac:dyDescent="0.4">
      <c r="C22" s="473" t="s">
        <v>558</v>
      </c>
      <c r="D22" s="474"/>
      <c r="E22" s="474"/>
      <c r="F22" s="474"/>
      <c r="G22" s="475"/>
      <c r="H22" s="4"/>
      <c r="I22" s="5"/>
      <c r="J22" s="6"/>
      <c r="K22" s="7">
        <f>I23</f>
        <v>5</v>
      </c>
      <c r="L22" s="8">
        <f>H23</f>
        <v>1</v>
      </c>
      <c r="M22" s="9">
        <f>IF(K22&gt;L22,3,IF(K22=L22,1,0))</f>
        <v>3</v>
      </c>
      <c r="N22" s="7">
        <f>I24</f>
        <v>0</v>
      </c>
      <c r="O22" s="8">
        <f>H24</f>
        <v>2</v>
      </c>
      <c r="P22" s="9">
        <f>IF(N22&gt;O22,3,IF(N22=O22,1,0))</f>
        <v>0</v>
      </c>
      <c r="Q22" s="7">
        <f>I25</f>
        <v>3</v>
      </c>
      <c r="R22" s="8">
        <f>H25</f>
        <v>0</v>
      </c>
      <c r="S22" s="283">
        <f>IF(Q22&gt;R22,3,IF(Q22=R22,1,0))</f>
        <v>3</v>
      </c>
      <c r="T22" s="287">
        <f>J26</f>
        <v>2</v>
      </c>
      <c r="U22" s="287">
        <f>I26</f>
        <v>0</v>
      </c>
      <c r="V22" s="287">
        <f>H26</f>
        <v>1</v>
      </c>
      <c r="W22" s="286">
        <f>H22+K22+N22+Q22</f>
        <v>8</v>
      </c>
      <c r="X22" s="286">
        <f>I22+L22+O22+R22</f>
        <v>3</v>
      </c>
      <c r="Y22" s="286">
        <f>W22-X22</f>
        <v>5</v>
      </c>
      <c r="Z22" s="286">
        <f>J22+M22+P22+S22</f>
        <v>6</v>
      </c>
      <c r="AA22" s="286">
        <f>Y22/100</f>
        <v>0.05</v>
      </c>
      <c r="AB22" s="286">
        <f t="shared" ref="AB22:AB25" si="6">W22/10000</f>
        <v>8.0000000000000004E-4</v>
      </c>
      <c r="AC22" s="286">
        <f>Z22+AA22+AB22</f>
        <v>6.0507999999999997</v>
      </c>
      <c r="AD22" s="286">
        <f>RANK(AC22,AC22:AC25)</f>
        <v>2</v>
      </c>
    </row>
    <row r="23" spans="2:30" ht="37.5" customHeight="1" x14ac:dyDescent="0.4">
      <c r="C23" s="473" t="s">
        <v>562</v>
      </c>
      <c r="D23" s="474"/>
      <c r="E23" s="474"/>
      <c r="F23" s="474"/>
      <c r="G23" s="475"/>
      <c r="H23" s="280">
        <v>1</v>
      </c>
      <c r="I23" s="281">
        <v>5</v>
      </c>
      <c r="J23" s="282">
        <f>IF(H23&gt;I23,3,IF(H23=I23,1,0))</f>
        <v>0</v>
      </c>
      <c r="K23" s="16"/>
      <c r="L23" s="17"/>
      <c r="M23" s="18"/>
      <c r="N23" s="19">
        <f>L24</f>
        <v>0</v>
      </c>
      <c r="O23" s="20">
        <f>K24</f>
        <v>3</v>
      </c>
      <c r="P23" s="21">
        <f>IF(N23&gt;O23,3,IF(N23=O23,1,0))</f>
        <v>0</v>
      </c>
      <c r="Q23" s="19">
        <f>L25</f>
        <v>0</v>
      </c>
      <c r="R23" s="20">
        <f>K25</f>
        <v>5</v>
      </c>
      <c r="S23" s="282">
        <f>IF(Q23&gt;R23,3,IF(Q23=R23,1,0))</f>
        <v>0</v>
      </c>
      <c r="T23" s="287">
        <f>M26</f>
        <v>0</v>
      </c>
      <c r="U23" s="287">
        <f>L26</f>
        <v>0</v>
      </c>
      <c r="V23" s="287">
        <f>K26</f>
        <v>3</v>
      </c>
      <c r="W23" s="286">
        <f t="shared" ref="W23:X25" si="7">H23+K23+N23+Q23</f>
        <v>1</v>
      </c>
      <c r="X23" s="286">
        <f t="shared" si="7"/>
        <v>13</v>
      </c>
      <c r="Y23" s="286">
        <f t="shared" ref="Y23:Y25" si="8">W23-X23</f>
        <v>-12</v>
      </c>
      <c r="Z23" s="286">
        <f t="shared" ref="Z23:Z25" si="9">J23+M23+P23+S23</f>
        <v>0</v>
      </c>
      <c r="AA23" s="286">
        <f t="shared" ref="AA23:AA25" si="10">Y23/100</f>
        <v>-0.12</v>
      </c>
      <c r="AB23" s="286">
        <f t="shared" si="6"/>
        <v>1E-4</v>
      </c>
      <c r="AC23" s="286">
        <f t="shared" ref="AC23:AC25" si="11">Z23+AA23+AB23</f>
        <v>-0.11989999999999999</v>
      </c>
      <c r="AD23" s="286">
        <f>RANK(AC23,AC22:AC25)</f>
        <v>4</v>
      </c>
    </row>
    <row r="24" spans="2:30" ht="37.5" customHeight="1" x14ac:dyDescent="0.4">
      <c r="C24" s="473" t="s">
        <v>578</v>
      </c>
      <c r="D24" s="474"/>
      <c r="E24" s="474"/>
      <c r="F24" s="474"/>
      <c r="G24" s="475"/>
      <c r="H24" s="280">
        <v>2</v>
      </c>
      <c r="I24" s="281">
        <v>0</v>
      </c>
      <c r="J24" s="282">
        <f>IF(H24&gt;I24,3,IF(H24=I24,1,0))</f>
        <v>3</v>
      </c>
      <c r="K24" s="280">
        <v>3</v>
      </c>
      <c r="L24" s="281">
        <v>0</v>
      </c>
      <c r="M24" s="282">
        <f>IF(K24&gt;L24,3,IF(K24=L24,1,0))</f>
        <v>3</v>
      </c>
      <c r="N24" s="16"/>
      <c r="O24" s="17"/>
      <c r="P24" s="18"/>
      <c r="Q24" s="19">
        <f>O25</f>
        <v>5</v>
      </c>
      <c r="R24" s="20">
        <f>N25</f>
        <v>0</v>
      </c>
      <c r="S24" s="282">
        <f>IF(Q24&gt;R24,3,IF(Q24=R24,1,0))</f>
        <v>3</v>
      </c>
      <c r="T24" s="287">
        <f>P26</f>
        <v>3</v>
      </c>
      <c r="U24" s="287">
        <f>O26</f>
        <v>0</v>
      </c>
      <c r="V24" s="287">
        <f>N26</f>
        <v>0</v>
      </c>
      <c r="W24" s="286">
        <f t="shared" si="7"/>
        <v>10</v>
      </c>
      <c r="X24" s="286">
        <f t="shared" si="7"/>
        <v>0</v>
      </c>
      <c r="Y24" s="286">
        <f t="shared" si="8"/>
        <v>10</v>
      </c>
      <c r="Z24" s="286">
        <f t="shared" si="9"/>
        <v>9</v>
      </c>
      <c r="AA24" s="286">
        <f t="shared" si="10"/>
        <v>0.1</v>
      </c>
      <c r="AB24" s="286">
        <f t="shared" si="6"/>
        <v>1E-3</v>
      </c>
      <c r="AC24" s="286">
        <f t="shared" si="11"/>
        <v>9.1009999999999991</v>
      </c>
      <c r="AD24" s="286">
        <f>RANK(AC24,AC22:AC25)</f>
        <v>1</v>
      </c>
    </row>
    <row r="25" spans="2:30" ht="37.5" customHeight="1" x14ac:dyDescent="0.4">
      <c r="C25" s="473" t="s">
        <v>430</v>
      </c>
      <c r="D25" s="474"/>
      <c r="E25" s="474"/>
      <c r="F25" s="474"/>
      <c r="G25" s="475"/>
      <c r="H25" s="280">
        <v>0</v>
      </c>
      <c r="I25" s="281">
        <v>3</v>
      </c>
      <c r="J25" s="282">
        <f>IF(H25&gt;I25,3,IF(H25=I25,1,0))</f>
        <v>0</v>
      </c>
      <c r="K25" s="280">
        <v>5</v>
      </c>
      <c r="L25" s="281">
        <v>0</v>
      </c>
      <c r="M25" s="282">
        <f>IF(K25&gt;L25,3,IF(K25=L25,1,0))</f>
        <v>3</v>
      </c>
      <c r="N25" s="280">
        <v>0</v>
      </c>
      <c r="O25" s="281">
        <v>5</v>
      </c>
      <c r="P25" s="282">
        <f>IF(N25&gt;O25,3,IF(N25=O25,1,0))</f>
        <v>0</v>
      </c>
      <c r="Q25" s="16"/>
      <c r="R25" s="17"/>
      <c r="S25" s="18"/>
      <c r="T25" s="287">
        <f>S26</f>
        <v>1</v>
      </c>
      <c r="U25" s="287">
        <f>R26</f>
        <v>0</v>
      </c>
      <c r="V25" s="287">
        <f>Q26</f>
        <v>2</v>
      </c>
      <c r="W25" s="286">
        <f t="shared" si="7"/>
        <v>5</v>
      </c>
      <c r="X25" s="286">
        <f t="shared" si="7"/>
        <v>8</v>
      </c>
      <c r="Y25" s="286">
        <f t="shared" si="8"/>
        <v>-3</v>
      </c>
      <c r="Z25" s="286">
        <f t="shared" si="9"/>
        <v>3</v>
      </c>
      <c r="AA25" s="286">
        <f t="shared" si="10"/>
        <v>-0.03</v>
      </c>
      <c r="AB25" s="286">
        <f t="shared" si="6"/>
        <v>5.0000000000000001E-4</v>
      </c>
      <c r="AC25" s="286">
        <f t="shared" si="11"/>
        <v>2.9705000000000004</v>
      </c>
      <c r="AD25" s="286">
        <f>RANK(AC25,AC22:AC25)</f>
        <v>3</v>
      </c>
    </row>
    <row r="26" spans="2:30" hidden="1" x14ac:dyDescent="0.4">
      <c r="H26" s="22">
        <f>COUNTIF(J22:J25,3)</f>
        <v>1</v>
      </c>
      <c r="I26" s="22">
        <f>COUNTIF(J22:J25,1)</f>
        <v>0</v>
      </c>
      <c r="J26" s="22">
        <f>COUNTIF(J22:J25,0)</f>
        <v>2</v>
      </c>
      <c r="K26" s="22">
        <f>COUNTIF(M22:M25,3)</f>
        <v>3</v>
      </c>
      <c r="L26" s="22">
        <f>COUNTIF(M22:M25,1)</f>
        <v>0</v>
      </c>
      <c r="M26" s="22">
        <f>COUNTIF(M22:M25,0)</f>
        <v>0</v>
      </c>
      <c r="N26" s="22">
        <f>COUNTIF(P22:P25,3)</f>
        <v>0</v>
      </c>
      <c r="O26" s="22">
        <f>COUNTIF(P22:P25,1)</f>
        <v>0</v>
      </c>
      <c r="P26" s="22">
        <f>COUNTIF(P22:P25,0)</f>
        <v>3</v>
      </c>
      <c r="Q26" s="22">
        <f>COUNTIF(S22:S25,3)</f>
        <v>2</v>
      </c>
      <c r="R26" s="22">
        <f>COUNTIF(S22:S25,1)</f>
        <v>0</v>
      </c>
      <c r="S26" s="22">
        <f>COUNTIF(S22:S25,0)</f>
        <v>1</v>
      </c>
    </row>
    <row r="27" spans="2:30" hidden="1" x14ac:dyDescent="0.4">
      <c r="H27" s="22" t="e">
        <f>COUNTIF(#REF!,3)</f>
        <v>#REF!</v>
      </c>
      <c r="I27" s="22" t="e">
        <f>COUNTIF(#REF!,1)</f>
        <v>#REF!</v>
      </c>
      <c r="J27" s="22" t="e">
        <f>COUNTIF(#REF!,0)</f>
        <v>#REF!</v>
      </c>
      <c r="K27" s="22" t="e">
        <f>COUNTIF(#REF!,3)</f>
        <v>#REF!</v>
      </c>
      <c r="L27" s="22" t="e">
        <f>COUNTIF(#REF!,1)</f>
        <v>#REF!</v>
      </c>
      <c r="M27" s="22" t="e">
        <f>COUNTIF(#REF!,0)</f>
        <v>#REF!</v>
      </c>
      <c r="N27" s="22" t="e">
        <f>COUNTIF(#REF!,3)</f>
        <v>#REF!</v>
      </c>
      <c r="O27" s="22" t="e">
        <f>COUNTIF(#REF!,1)</f>
        <v>#REF!</v>
      </c>
      <c r="P27" s="22" t="e">
        <f>COUNTIF(#REF!,0)</f>
        <v>#REF!</v>
      </c>
      <c r="Q27" s="22" t="e">
        <f>COUNTIF(#REF!,3)</f>
        <v>#REF!</v>
      </c>
      <c r="R27" s="22" t="e">
        <f>COUNTIF(#REF!,1)</f>
        <v>#REF!</v>
      </c>
      <c r="S27" s="22" t="e">
        <f>COUNTIF(#REF!,0)</f>
        <v>#REF!</v>
      </c>
    </row>
    <row r="28" spans="2:30" ht="18.75" customHeight="1" x14ac:dyDescent="0.4">
      <c r="L28" s="186"/>
      <c r="M28" s="186"/>
      <c r="N28" s="186"/>
      <c r="O28" s="186"/>
      <c r="R28" s="186"/>
      <c r="S28" s="186"/>
      <c r="T28" s="421"/>
      <c r="U28" s="421"/>
      <c r="W28" s="421"/>
      <c r="X28" s="421"/>
      <c r="Y28" s="186"/>
      <c r="Z28" s="421"/>
      <c r="AA28" s="421"/>
      <c r="AB28" s="421"/>
      <c r="AC28" s="421"/>
      <c r="AD28" s="421"/>
    </row>
    <row r="29" spans="2:30" ht="18.75" customHeight="1" thickBot="1" x14ac:dyDescent="0.45">
      <c r="B29" s="279" t="s">
        <v>19</v>
      </c>
      <c r="C29" s="479" t="s">
        <v>349</v>
      </c>
      <c r="D29" s="420"/>
      <c r="E29" s="420"/>
      <c r="F29" s="420"/>
      <c r="G29" s="480"/>
      <c r="H29" s="319" t="s">
        <v>20</v>
      </c>
      <c r="I29" s="319" t="s">
        <v>21</v>
      </c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690"/>
      <c r="U29" s="690"/>
      <c r="V29" s="249"/>
      <c r="W29" s="688"/>
      <c r="X29" s="688"/>
      <c r="Z29" s="421"/>
      <c r="AA29" s="421"/>
      <c r="AB29" s="421"/>
      <c r="AC29" s="421"/>
      <c r="AD29" s="421"/>
    </row>
    <row r="30" spans="2:30" ht="18.75" customHeight="1" x14ac:dyDescent="0.4">
      <c r="C30" s="481"/>
      <c r="D30" s="482"/>
      <c r="E30" s="482"/>
      <c r="F30" s="482"/>
      <c r="G30" s="483"/>
      <c r="H30" s="334"/>
      <c r="I30" s="335">
        <v>3</v>
      </c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9"/>
      <c r="U30" s="249"/>
      <c r="V30" s="249"/>
      <c r="W30" s="617"/>
      <c r="X30" s="617"/>
      <c r="Z30" s="421"/>
      <c r="AA30" s="421"/>
      <c r="AB30" s="421"/>
      <c r="AC30" s="421"/>
      <c r="AD30" s="421"/>
    </row>
    <row r="31" spans="2:30" ht="18.75" customHeight="1" thickBot="1" x14ac:dyDescent="0.45">
      <c r="B31" s="279"/>
      <c r="C31" s="319"/>
      <c r="D31" s="319"/>
      <c r="E31" s="319"/>
      <c r="F31" s="319" t="s">
        <v>268</v>
      </c>
      <c r="G31" s="319"/>
      <c r="H31" s="319"/>
      <c r="I31" s="336"/>
      <c r="J31" s="248"/>
      <c r="K31" s="613" t="str">
        <f>IF(H30&gt;H33,C29,IF(I30&gt;I33,C29,C33))</f>
        <v>AFU</v>
      </c>
      <c r="L31" s="614"/>
      <c r="M31" s="614"/>
      <c r="N31" s="614"/>
      <c r="O31" s="615"/>
      <c r="P31" s="248"/>
      <c r="Q31" s="319" t="s">
        <v>20</v>
      </c>
      <c r="R31" s="319" t="s">
        <v>21</v>
      </c>
      <c r="S31" s="248"/>
      <c r="T31" s="249"/>
      <c r="U31" s="249"/>
      <c r="V31" s="249"/>
      <c r="W31" s="617"/>
      <c r="X31" s="617"/>
      <c r="Z31" s="421"/>
      <c r="AA31" s="421"/>
      <c r="AB31" s="421"/>
      <c r="AC31" s="421"/>
      <c r="AD31" s="421"/>
    </row>
    <row r="32" spans="2:30" ht="18.75" customHeight="1" x14ac:dyDescent="0.4">
      <c r="B32" s="279"/>
      <c r="C32" s="319"/>
      <c r="D32" s="319"/>
      <c r="E32" s="319"/>
      <c r="F32" s="319"/>
      <c r="G32" s="319"/>
      <c r="H32" s="319"/>
      <c r="I32" s="250"/>
      <c r="J32" s="248"/>
      <c r="K32" s="619"/>
      <c r="L32" s="620"/>
      <c r="M32" s="620"/>
      <c r="N32" s="620"/>
      <c r="O32" s="621"/>
      <c r="P32" s="248"/>
      <c r="Q32" s="246"/>
      <c r="R32" s="335">
        <v>2</v>
      </c>
      <c r="S32" s="248"/>
      <c r="T32" s="249"/>
      <c r="U32" s="249"/>
      <c r="V32" s="249"/>
      <c r="W32" s="689"/>
      <c r="X32" s="689"/>
      <c r="Z32" s="421"/>
      <c r="AA32" s="421"/>
      <c r="AB32" s="421"/>
      <c r="AC32" s="421"/>
      <c r="AD32" s="421"/>
    </row>
    <row r="33" spans="2:34" ht="18.75" customHeight="1" thickBot="1" x14ac:dyDescent="0.45">
      <c r="B33" s="180" t="s">
        <v>468</v>
      </c>
      <c r="C33" s="613" t="s">
        <v>571</v>
      </c>
      <c r="D33" s="614"/>
      <c r="E33" s="614"/>
      <c r="F33" s="614"/>
      <c r="G33" s="615"/>
      <c r="H33" s="337"/>
      <c r="I33" s="338">
        <v>0</v>
      </c>
      <c r="J33" s="248"/>
      <c r="K33" s="248"/>
      <c r="L33" s="248"/>
      <c r="M33" s="248"/>
      <c r="N33" s="248"/>
      <c r="O33" s="248"/>
      <c r="P33" s="248"/>
      <c r="Q33" s="248"/>
      <c r="R33" s="339"/>
      <c r="S33" s="248"/>
      <c r="T33" s="249"/>
      <c r="U33" s="249"/>
      <c r="V33" s="249"/>
      <c r="W33" s="248"/>
      <c r="X33" s="248"/>
    </row>
    <row r="34" spans="2:34" ht="18.75" customHeight="1" thickBot="1" x14ac:dyDescent="0.45">
      <c r="B34" s="279"/>
      <c r="C34" s="619"/>
      <c r="D34" s="620"/>
      <c r="E34" s="620"/>
      <c r="F34" s="620"/>
      <c r="G34" s="621"/>
      <c r="H34" s="319"/>
      <c r="I34" s="249"/>
      <c r="J34" s="248"/>
      <c r="K34" s="248"/>
      <c r="L34" s="248"/>
      <c r="M34" s="248"/>
      <c r="N34" s="248"/>
      <c r="O34" s="248" t="s">
        <v>268</v>
      </c>
      <c r="P34" s="248"/>
      <c r="Q34" s="248"/>
      <c r="R34" s="339"/>
      <c r="S34" s="248"/>
      <c r="T34" s="613" t="str">
        <f>IF(Q32&gt;Q38,K31,IF(R32&gt;R38,K31,K38))</f>
        <v>AFU</v>
      </c>
      <c r="U34" s="614"/>
      <c r="V34" s="614"/>
      <c r="W34" s="614"/>
      <c r="X34" s="615"/>
      <c r="Y34" s="279" t="s">
        <v>20</v>
      </c>
      <c r="Z34" s="279" t="s">
        <v>21</v>
      </c>
    </row>
    <row r="35" spans="2:34" ht="18.75" customHeight="1" x14ac:dyDescent="0.4">
      <c r="B35" s="279"/>
      <c r="C35" s="319"/>
      <c r="D35" s="319"/>
      <c r="E35" s="319"/>
      <c r="F35" s="319"/>
      <c r="G35" s="319"/>
      <c r="H35" s="319"/>
      <c r="I35" s="248"/>
      <c r="J35" s="248"/>
      <c r="K35" s="248"/>
      <c r="L35" s="248"/>
      <c r="M35" s="248"/>
      <c r="N35" s="248"/>
      <c r="O35" s="248"/>
      <c r="P35" s="248"/>
      <c r="Q35" s="248"/>
      <c r="R35" s="339"/>
      <c r="S35" s="248"/>
      <c r="T35" s="616"/>
      <c r="U35" s="617"/>
      <c r="V35" s="617"/>
      <c r="W35" s="617"/>
      <c r="X35" s="618"/>
      <c r="Y35" s="28"/>
      <c r="Z35" s="25">
        <v>0</v>
      </c>
    </row>
    <row r="36" spans="2:34" ht="18.75" customHeight="1" thickBot="1" x14ac:dyDescent="0.45">
      <c r="B36" s="279" t="s">
        <v>23</v>
      </c>
      <c r="C36" s="613" t="s">
        <v>577</v>
      </c>
      <c r="D36" s="614"/>
      <c r="E36" s="614"/>
      <c r="F36" s="614"/>
      <c r="G36" s="615"/>
      <c r="H36" s="319" t="s">
        <v>20</v>
      </c>
      <c r="I36" s="319" t="s">
        <v>21</v>
      </c>
      <c r="J36" s="248"/>
      <c r="K36" s="248"/>
      <c r="L36" s="248"/>
      <c r="M36" s="248"/>
      <c r="N36" s="248"/>
      <c r="O36" s="248"/>
      <c r="P36" s="248"/>
      <c r="Q36" s="248"/>
      <c r="R36" s="339"/>
      <c r="S36" s="248"/>
      <c r="T36" s="619"/>
      <c r="U36" s="620"/>
      <c r="V36" s="620"/>
      <c r="W36" s="620"/>
      <c r="X36" s="621"/>
      <c r="Z36" s="340"/>
    </row>
    <row r="37" spans="2:34" ht="18.75" customHeight="1" x14ac:dyDescent="0.4">
      <c r="C37" s="619"/>
      <c r="D37" s="620"/>
      <c r="E37" s="620"/>
      <c r="F37" s="620"/>
      <c r="G37" s="621"/>
      <c r="H37" s="334"/>
      <c r="I37" s="335">
        <v>3</v>
      </c>
      <c r="J37" s="248"/>
      <c r="K37" s="248"/>
      <c r="L37" s="248"/>
      <c r="M37" s="248"/>
      <c r="N37" s="248"/>
      <c r="O37" s="248"/>
      <c r="P37" s="248"/>
      <c r="Q37" s="248"/>
      <c r="R37" s="339"/>
      <c r="S37" s="248"/>
      <c r="T37" s="249"/>
      <c r="U37" s="249"/>
      <c r="V37" s="249"/>
      <c r="W37" s="248"/>
      <c r="X37" s="248"/>
      <c r="Z37" s="340"/>
    </row>
    <row r="38" spans="2:34" ht="18.75" customHeight="1" thickBot="1" x14ac:dyDescent="0.45">
      <c r="B38" s="279"/>
      <c r="C38" s="319"/>
      <c r="D38" s="319"/>
      <c r="E38" s="319"/>
      <c r="F38" s="319" t="s">
        <v>270</v>
      </c>
      <c r="G38" s="319"/>
      <c r="H38" s="319"/>
      <c r="I38" s="250"/>
      <c r="J38" s="248"/>
      <c r="K38" s="613" t="str">
        <f>IF(H37&gt;H40,C36,IF(I37&gt;I40,C36,C40))</f>
        <v>ｲﾚﾌﾞﾝｼﾞｭﾆｱA</v>
      </c>
      <c r="L38" s="614"/>
      <c r="M38" s="614"/>
      <c r="N38" s="614"/>
      <c r="O38" s="615"/>
      <c r="P38" s="248"/>
      <c r="Q38" s="251"/>
      <c r="R38" s="338">
        <v>1</v>
      </c>
      <c r="S38" s="248"/>
      <c r="T38" s="249"/>
      <c r="U38" s="249"/>
      <c r="V38" s="249"/>
      <c r="W38" s="248"/>
      <c r="X38" s="248"/>
      <c r="Z38" s="340"/>
    </row>
    <row r="39" spans="2:34" ht="18.75" customHeight="1" x14ac:dyDescent="0.4">
      <c r="B39" s="279"/>
      <c r="C39" s="319"/>
      <c r="D39" s="319"/>
      <c r="E39" s="319"/>
      <c r="F39" s="319"/>
      <c r="G39" s="319"/>
      <c r="H39" s="319"/>
      <c r="I39" s="250"/>
      <c r="J39" s="248"/>
      <c r="K39" s="619"/>
      <c r="L39" s="620"/>
      <c r="M39" s="620"/>
      <c r="N39" s="620"/>
      <c r="O39" s="621"/>
      <c r="P39" s="248"/>
      <c r="Q39" s="248"/>
      <c r="R39" s="249"/>
      <c r="S39" s="248"/>
      <c r="T39" s="249"/>
      <c r="U39" s="249"/>
      <c r="V39" s="249"/>
      <c r="W39" s="248"/>
      <c r="X39" s="248"/>
      <c r="Z39" s="340"/>
    </row>
    <row r="40" spans="2:34" ht="18.75" customHeight="1" thickBot="1" x14ac:dyDescent="0.45">
      <c r="B40" s="279" t="s">
        <v>22</v>
      </c>
      <c r="C40" s="613" t="s">
        <v>311</v>
      </c>
      <c r="D40" s="614"/>
      <c r="E40" s="614"/>
      <c r="F40" s="614"/>
      <c r="G40" s="615"/>
      <c r="H40" s="337"/>
      <c r="I40" s="338">
        <v>0</v>
      </c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9"/>
      <c r="U40" s="249"/>
      <c r="V40" s="249"/>
      <c r="W40" s="248"/>
      <c r="X40" s="248"/>
      <c r="Z40" s="340"/>
    </row>
    <row r="41" spans="2:34" ht="18.75" customHeight="1" x14ac:dyDescent="0.4">
      <c r="B41" s="279"/>
      <c r="C41" s="619"/>
      <c r="D41" s="620"/>
      <c r="E41" s="620"/>
      <c r="F41" s="620"/>
      <c r="G41" s="621"/>
      <c r="H41" s="319"/>
      <c r="I41" s="249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9"/>
      <c r="U41" s="249"/>
      <c r="V41" s="249"/>
      <c r="W41" s="248"/>
      <c r="X41" s="248" t="s">
        <v>268</v>
      </c>
      <c r="Z41" s="340"/>
    </row>
    <row r="42" spans="2:34" ht="18.75" customHeight="1" x14ac:dyDescent="0.4">
      <c r="B42" s="279"/>
      <c r="C42" s="319"/>
      <c r="D42" s="319"/>
      <c r="E42" s="319"/>
      <c r="F42" s="319"/>
      <c r="G42" s="319"/>
      <c r="H42" s="319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9"/>
      <c r="U42" s="249"/>
      <c r="V42" s="249"/>
      <c r="W42" s="248"/>
      <c r="X42" s="248"/>
      <c r="Z42" s="340"/>
    </row>
    <row r="43" spans="2:34" ht="18.75" customHeight="1" thickBot="1" x14ac:dyDescent="0.45">
      <c r="B43" s="180" t="s">
        <v>469</v>
      </c>
      <c r="C43" s="613" t="s">
        <v>309</v>
      </c>
      <c r="D43" s="614"/>
      <c r="E43" s="614"/>
      <c r="F43" s="614"/>
      <c r="G43" s="615"/>
      <c r="H43" s="319" t="s">
        <v>20</v>
      </c>
      <c r="I43" s="319" t="s">
        <v>21</v>
      </c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9"/>
      <c r="U43" s="249"/>
      <c r="V43" s="249"/>
      <c r="W43" s="248"/>
      <c r="X43" s="248"/>
      <c r="Z43" s="340"/>
      <c r="AD43" s="279"/>
      <c r="AE43" s="279"/>
      <c r="AF43" s="279"/>
      <c r="AG43" s="279"/>
      <c r="AH43" s="279"/>
    </row>
    <row r="44" spans="2:34" ht="18.75" customHeight="1" x14ac:dyDescent="0.4">
      <c r="C44" s="619"/>
      <c r="D44" s="620"/>
      <c r="E44" s="620"/>
      <c r="F44" s="620"/>
      <c r="G44" s="621"/>
      <c r="H44" s="334"/>
      <c r="I44" s="335">
        <v>0</v>
      </c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9"/>
      <c r="U44" s="249"/>
      <c r="V44" s="249"/>
      <c r="W44" s="248"/>
      <c r="X44" s="248"/>
      <c r="Z44" s="340"/>
    </row>
    <row r="45" spans="2:34" ht="18.75" customHeight="1" thickBot="1" x14ac:dyDescent="0.45">
      <c r="B45" s="279"/>
      <c r="C45" s="319"/>
      <c r="D45" s="319"/>
      <c r="E45" s="319"/>
      <c r="F45" s="319" t="s">
        <v>269</v>
      </c>
      <c r="G45" s="319"/>
      <c r="H45" s="319"/>
      <c r="I45" s="336"/>
      <c r="J45" s="248"/>
      <c r="K45" s="609" t="str">
        <f>IF(H44&gt;H47,C43,IF(I44&gt;I47,C43,C47))</f>
        <v>みんなのﾊﾟﾊﾟｻﾙ</v>
      </c>
      <c r="L45" s="534"/>
      <c r="M45" s="534"/>
      <c r="N45" s="534"/>
      <c r="O45" s="535"/>
      <c r="P45" s="248"/>
      <c r="Q45" s="319" t="s">
        <v>20</v>
      </c>
      <c r="R45" s="319" t="s">
        <v>21</v>
      </c>
      <c r="S45" s="248"/>
      <c r="T45" s="249"/>
      <c r="U45" s="249"/>
      <c r="V45" s="249"/>
      <c r="W45" s="248"/>
      <c r="X45" s="248"/>
      <c r="Z45" s="340"/>
    </row>
    <row r="46" spans="2:34" ht="18.75" customHeight="1" x14ac:dyDescent="0.4">
      <c r="B46" s="279"/>
      <c r="C46" s="319"/>
      <c r="D46" s="319"/>
      <c r="E46" s="319"/>
      <c r="F46" s="319"/>
      <c r="G46" s="319"/>
      <c r="H46" s="319"/>
      <c r="I46" s="250"/>
      <c r="J46" s="248"/>
      <c r="K46" s="536"/>
      <c r="L46" s="537"/>
      <c r="M46" s="537"/>
      <c r="N46" s="537"/>
      <c r="O46" s="538"/>
      <c r="P46" s="248"/>
      <c r="Q46" s="246"/>
      <c r="R46" s="335">
        <v>5</v>
      </c>
      <c r="S46" s="248"/>
      <c r="T46" s="249"/>
      <c r="U46" s="249"/>
      <c r="V46" s="249"/>
      <c r="W46" s="248"/>
      <c r="X46" s="248"/>
      <c r="Z46" s="340"/>
    </row>
    <row r="47" spans="2:34" ht="18.75" customHeight="1" thickBot="1" x14ac:dyDescent="0.45">
      <c r="B47" s="279" t="s">
        <v>26</v>
      </c>
      <c r="C47" s="609" t="s">
        <v>587</v>
      </c>
      <c r="D47" s="534"/>
      <c r="E47" s="534"/>
      <c r="F47" s="534"/>
      <c r="G47" s="535"/>
      <c r="H47" s="337"/>
      <c r="I47" s="338">
        <v>6</v>
      </c>
      <c r="J47" s="248"/>
      <c r="K47" s="248"/>
      <c r="L47" s="248"/>
      <c r="M47" s="248"/>
      <c r="N47" s="248"/>
      <c r="O47" s="248"/>
      <c r="P47" s="248"/>
      <c r="Q47" s="248"/>
      <c r="R47" s="339"/>
      <c r="S47" s="248"/>
      <c r="T47" s="249"/>
      <c r="U47" s="249"/>
      <c r="V47" s="249"/>
      <c r="W47" s="248"/>
      <c r="X47" s="248"/>
      <c r="Z47" s="340"/>
    </row>
    <row r="48" spans="2:34" ht="18.75" customHeight="1" x14ac:dyDescent="0.4">
      <c r="B48" s="279"/>
      <c r="C48" s="536"/>
      <c r="D48" s="537"/>
      <c r="E48" s="537"/>
      <c r="F48" s="537"/>
      <c r="G48" s="538"/>
      <c r="H48" s="319"/>
      <c r="I48" s="249"/>
      <c r="J48" s="248"/>
      <c r="K48" s="248"/>
      <c r="L48" s="248"/>
      <c r="M48" s="248"/>
      <c r="N48" s="248"/>
      <c r="O48" s="248" t="s">
        <v>269</v>
      </c>
      <c r="P48" s="248"/>
      <c r="Q48" s="248"/>
      <c r="R48" s="339"/>
      <c r="S48" s="248"/>
      <c r="T48" s="609" t="str">
        <f>IF(Q46&gt;Q52,K45,IF(R46&gt;R52,K45,K52))</f>
        <v>みんなのﾊﾟﾊﾟｻﾙ</v>
      </c>
      <c r="U48" s="534"/>
      <c r="V48" s="534"/>
      <c r="W48" s="534"/>
      <c r="X48" s="535"/>
      <c r="Z48" s="340"/>
    </row>
    <row r="49" spans="2:26" ht="18.75" customHeight="1" thickBot="1" x14ac:dyDescent="0.45">
      <c r="B49" s="279"/>
      <c r="C49" s="319"/>
      <c r="D49" s="319"/>
      <c r="E49" s="319"/>
      <c r="F49" s="319"/>
      <c r="G49" s="319"/>
      <c r="H49" s="319"/>
      <c r="I49" s="248"/>
      <c r="J49" s="248"/>
      <c r="K49" s="248"/>
      <c r="L49" s="248"/>
      <c r="M49" s="248"/>
      <c r="N49" s="248"/>
      <c r="O49" s="248"/>
      <c r="P49" s="248"/>
      <c r="Q49" s="248"/>
      <c r="R49" s="339"/>
      <c r="S49" s="248"/>
      <c r="T49" s="610"/>
      <c r="U49" s="611"/>
      <c r="V49" s="611"/>
      <c r="W49" s="611"/>
      <c r="X49" s="612"/>
      <c r="Y49" s="32"/>
      <c r="Z49" s="31">
        <v>2</v>
      </c>
    </row>
    <row r="50" spans="2:26" ht="18.75" customHeight="1" thickBot="1" x14ac:dyDescent="0.45">
      <c r="B50" s="279" t="s">
        <v>27</v>
      </c>
      <c r="C50" s="613" t="s">
        <v>576</v>
      </c>
      <c r="D50" s="614"/>
      <c r="E50" s="614"/>
      <c r="F50" s="614"/>
      <c r="G50" s="615"/>
      <c r="H50" s="319" t="s">
        <v>20</v>
      </c>
      <c r="I50" s="319" t="s">
        <v>21</v>
      </c>
      <c r="J50" s="248"/>
      <c r="K50" s="248"/>
      <c r="L50" s="248"/>
      <c r="M50" s="248"/>
      <c r="N50" s="248"/>
      <c r="O50" s="248"/>
      <c r="P50" s="248"/>
      <c r="Q50" s="248"/>
      <c r="R50" s="339"/>
      <c r="S50" s="248"/>
      <c r="T50" s="536"/>
      <c r="U50" s="537"/>
      <c r="V50" s="537"/>
      <c r="W50" s="537"/>
      <c r="X50" s="538"/>
    </row>
    <row r="51" spans="2:26" ht="18.75" customHeight="1" x14ac:dyDescent="0.4">
      <c r="C51" s="619"/>
      <c r="D51" s="620"/>
      <c r="E51" s="620"/>
      <c r="F51" s="620"/>
      <c r="G51" s="621"/>
      <c r="H51" s="334">
        <v>1</v>
      </c>
      <c r="I51" s="335">
        <v>1</v>
      </c>
      <c r="J51" s="248"/>
      <c r="K51" s="248"/>
      <c r="L51" s="248"/>
      <c r="M51" s="248"/>
      <c r="N51" s="248"/>
      <c r="O51" s="248"/>
      <c r="P51" s="248"/>
      <c r="Q51" s="248"/>
      <c r="R51" s="339"/>
      <c r="S51" s="248"/>
      <c r="T51" s="249"/>
      <c r="U51" s="249"/>
      <c r="V51" s="249"/>
      <c r="W51" s="248"/>
      <c r="X51" s="248"/>
    </row>
    <row r="52" spans="2:26" ht="18.75" customHeight="1" thickBot="1" x14ac:dyDescent="0.45">
      <c r="B52" s="279"/>
      <c r="C52" s="319"/>
      <c r="D52" s="319"/>
      <c r="E52" s="319"/>
      <c r="F52" s="319" t="s">
        <v>271</v>
      </c>
      <c r="G52" s="319"/>
      <c r="H52" s="319"/>
      <c r="I52" s="250"/>
      <c r="J52" s="248"/>
      <c r="K52" s="613" t="str">
        <f>IF(H51&gt;H54,C50,IF(I51&gt;I54,C50,C54))</f>
        <v>レディアント</v>
      </c>
      <c r="L52" s="614"/>
      <c r="M52" s="614"/>
      <c r="N52" s="614"/>
      <c r="O52" s="615"/>
      <c r="P52" s="248"/>
      <c r="Q52" s="251"/>
      <c r="R52" s="338">
        <v>2</v>
      </c>
      <c r="S52" s="248"/>
      <c r="T52" s="249"/>
      <c r="U52" s="249"/>
      <c r="V52" s="249"/>
      <c r="W52" s="248"/>
      <c r="X52" s="248"/>
    </row>
    <row r="53" spans="2:26" ht="18.75" customHeight="1" x14ac:dyDescent="0.4">
      <c r="B53" s="279"/>
      <c r="C53" s="319"/>
      <c r="D53" s="319"/>
      <c r="E53" s="319"/>
      <c r="F53" s="319"/>
      <c r="G53" s="319"/>
      <c r="H53" s="319"/>
      <c r="I53" s="250"/>
      <c r="J53" s="248"/>
      <c r="K53" s="619"/>
      <c r="L53" s="620"/>
      <c r="M53" s="620"/>
      <c r="N53" s="620"/>
      <c r="O53" s="621"/>
      <c r="P53" s="248"/>
      <c r="Q53" s="248"/>
      <c r="R53" s="249"/>
      <c r="S53" s="248"/>
      <c r="T53" s="249"/>
      <c r="U53" s="249"/>
      <c r="V53" s="249"/>
      <c r="W53" s="248"/>
      <c r="X53" s="248"/>
    </row>
    <row r="54" spans="2:26" ht="18.75" customHeight="1" thickBot="1" x14ac:dyDescent="0.45">
      <c r="B54" s="279" t="s">
        <v>25</v>
      </c>
      <c r="C54" s="613" t="s">
        <v>573</v>
      </c>
      <c r="D54" s="614"/>
      <c r="E54" s="614"/>
      <c r="F54" s="614"/>
      <c r="G54" s="615"/>
      <c r="H54" s="337">
        <v>1</v>
      </c>
      <c r="I54" s="338">
        <v>3</v>
      </c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9"/>
      <c r="U54" s="249"/>
      <c r="V54" s="249"/>
      <c r="W54" s="248"/>
      <c r="X54" s="248"/>
    </row>
    <row r="55" spans="2:26" ht="18.75" customHeight="1" x14ac:dyDescent="0.4">
      <c r="B55" s="279"/>
      <c r="C55" s="619"/>
      <c r="D55" s="620"/>
      <c r="E55" s="620"/>
      <c r="F55" s="620"/>
      <c r="G55" s="621"/>
      <c r="H55" s="319"/>
      <c r="I55" s="249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9"/>
      <c r="U55" s="249"/>
      <c r="V55" s="249"/>
      <c r="W55" s="248"/>
      <c r="X55" s="248"/>
    </row>
    <row r="56" spans="2:26" ht="18.75" customHeight="1" x14ac:dyDescent="0.4"/>
    <row r="58" spans="2:26" x14ac:dyDescent="0.4">
      <c r="C58" t="s">
        <v>579</v>
      </c>
      <c r="U58" s="1" t="s">
        <v>580</v>
      </c>
    </row>
  </sheetData>
  <mergeCells count="77">
    <mergeCell ref="AE9:AE10"/>
    <mergeCell ref="AF9:AF10"/>
    <mergeCell ref="K2:R2"/>
    <mergeCell ref="K12:R12"/>
    <mergeCell ref="K20:R20"/>
    <mergeCell ref="T3:U3"/>
    <mergeCell ref="T9:T10"/>
    <mergeCell ref="U9:U10"/>
    <mergeCell ref="V9:V10"/>
    <mergeCell ref="W9:W10"/>
    <mergeCell ref="X9:X10"/>
    <mergeCell ref="Y9:Y10"/>
    <mergeCell ref="Z9:Z10"/>
    <mergeCell ref="AD9:AD10"/>
    <mergeCell ref="N9:N10"/>
    <mergeCell ref="O9:O10"/>
    <mergeCell ref="Q21:S21"/>
    <mergeCell ref="C9:G10"/>
    <mergeCell ref="H9:H10"/>
    <mergeCell ref="I9:I10"/>
    <mergeCell ref="K9:K10"/>
    <mergeCell ref="L9:L10"/>
    <mergeCell ref="Q13:S13"/>
    <mergeCell ref="R9:R10"/>
    <mergeCell ref="C13:G13"/>
    <mergeCell ref="H13:J13"/>
    <mergeCell ref="A1:AD1"/>
    <mergeCell ref="C3:G3"/>
    <mergeCell ref="H3:J3"/>
    <mergeCell ref="K3:M3"/>
    <mergeCell ref="N3:P3"/>
    <mergeCell ref="Q3:S3"/>
    <mergeCell ref="C4:G4"/>
    <mergeCell ref="C5:G5"/>
    <mergeCell ref="C6:G6"/>
    <mergeCell ref="C7:G7"/>
    <mergeCell ref="Q9:Q10"/>
    <mergeCell ref="C40:G41"/>
    <mergeCell ref="C43:G44"/>
    <mergeCell ref="C54:G55"/>
    <mergeCell ref="C14:G14"/>
    <mergeCell ref="C15:G15"/>
    <mergeCell ref="C33:G34"/>
    <mergeCell ref="T34:X36"/>
    <mergeCell ref="C36:G37"/>
    <mergeCell ref="K38:O39"/>
    <mergeCell ref="K13:M13"/>
    <mergeCell ref="N13:P13"/>
    <mergeCell ref="C23:G23"/>
    <mergeCell ref="C24:G24"/>
    <mergeCell ref="C25:G25"/>
    <mergeCell ref="H21:J21"/>
    <mergeCell ref="K21:M21"/>
    <mergeCell ref="N21:P21"/>
    <mergeCell ref="C22:G22"/>
    <mergeCell ref="C16:G16"/>
    <mergeCell ref="C17:G17"/>
    <mergeCell ref="C21:G21"/>
    <mergeCell ref="C29:G30"/>
    <mergeCell ref="Z28:AD28"/>
    <mergeCell ref="Z29:AD29"/>
    <mergeCell ref="Z30:AD30"/>
    <mergeCell ref="Z31:AD31"/>
    <mergeCell ref="K31:O32"/>
    <mergeCell ref="Z32:AD32"/>
    <mergeCell ref="W28:X28"/>
    <mergeCell ref="W29:X29"/>
    <mergeCell ref="W30:X30"/>
    <mergeCell ref="W31:X31"/>
    <mergeCell ref="W32:X32"/>
    <mergeCell ref="T28:U28"/>
    <mergeCell ref="T29:U29"/>
    <mergeCell ref="K45:O46"/>
    <mergeCell ref="C47:G48"/>
    <mergeCell ref="T48:X50"/>
    <mergeCell ref="C50:G51"/>
    <mergeCell ref="K52:O53"/>
  </mergeCells>
  <phoneticPr fontId="2"/>
  <pageMargins left="0" right="0" top="0" bottom="0" header="0.31496062992125984" footer="0.31496062992125984"/>
  <pageSetup paperSize="8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CDDA-3014-4B7D-B538-7B32C9286A30}">
  <dimension ref="A1:X37"/>
  <sheetViews>
    <sheetView topLeftCell="A12" workbookViewId="0">
      <selection activeCell="AG33" sqref="AG33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7" width="0" hidden="1" customWidth="1"/>
    <col min="18" max="19" width="5.625" customWidth="1"/>
    <col min="20" max="20" width="0" hidden="1" customWidth="1"/>
    <col min="21" max="21" width="5.625" customWidth="1"/>
    <col min="22" max="22" width="6.375" customWidth="1"/>
    <col min="23" max="23" width="0" hidden="1" customWidth="1"/>
    <col min="24" max="24" width="6.625" style="1" customWidth="1"/>
  </cols>
  <sheetData>
    <row r="1" spans="1:24" ht="31.5" customHeight="1" x14ac:dyDescent="0.4">
      <c r="A1" s="458" t="s">
        <v>537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</row>
    <row r="2" spans="1:24" x14ac:dyDescent="0.4">
      <c r="B2" t="s">
        <v>0</v>
      </c>
    </row>
    <row r="3" spans="1:24" hidden="1" x14ac:dyDescent="0.4">
      <c r="H3" s="22" t="e">
        <f>COUNTIF(#REF!,3)</f>
        <v>#REF!</v>
      </c>
      <c r="I3" s="22" t="e">
        <f>COUNTIF(#REF!,1)</f>
        <v>#REF!</v>
      </c>
      <c r="J3" s="22" t="e">
        <f>COUNTIF(#REF!,0)</f>
        <v>#REF!</v>
      </c>
      <c r="K3" s="22" t="e">
        <f>COUNTIF(#REF!,3)</f>
        <v>#REF!</v>
      </c>
      <c r="L3" s="22" t="e">
        <f>COUNTIF(#REF!,1)</f>
        <v>#REF!</v>
      </c>
      <c r="M3" s="22" t="e">
        <f>COUNTIF(#REF!,0)</f>
        <v>#REF!</v>
      </c>
      <c r="N3" s="22" t="e">
        <f>COUNTIF(#REF!,3)</f>
        <v>#REF!</v>
      </c>
      <c r="O3" s="22" t="e">
        <f>COUNTIF(#REF!,1)</f>
        <v>#REF!</v>
      </c>
      <c r="P3" s="22" t="e">
        <f>COUNTIF(#REF!,0)</f>
        <v>#REF!</v>
      </c>
      <c r="Q3" s="22" t="e">
        <f>COUNTIF(#REF!,0)</f>
        <v>#REF!</v>
      </c>
      <c r="R3" s="22" t="e">
        <f>COUNTIF(#REF!,3)</f>
        <v>#REF!</v>
      </c>
      <c r="S3" s="22" t="e">
        <f>COUNTIF(#REF!,1)</f>
        <v>#REF!</v>
      </c>
      <c r="T3" s="22" t="e">
        <f>COUNTIF(#REF!,0)</f>
        <v>#REF!</v>
      </c>
      <c r="U3" s="22" t="e">
        <f>COUNTIF(#REF!,3)</f>
        <v>#REF!</v>
      </c>
      <c r="V3" s="22" t="e">
        <f>COUNTIF(#REF!,1)</f>
        <v>#REF!</v>
      </c>
      <c r="W3" s="22" t="e">
        <f>COUNTIF(#REF!,0)</f>
        <v>#REF!</v>
      </c>
    </row>
    <row r="4" spans="1:24" x14ac:dyDescent="0.4">
      <c r="C4" s="489">
        <v>1</v>
      </c>
      <c r="D4" s="490"/>
      <c r="E4" s="490"/>
      <c r="F4" s="490"/>
      <c r="G4" s="491"/>
      <c r="H4" s="492" t="str">
        <f>C5</f>
        <v>NEMU.com</v>
      </c>
      <c r="I4" s="492"/>
      <c r="J4" s="492"/>
      <c r="K4" s="492" t="str">
        <f>C6</f>
        <v>マスターズ</v>
      </c>
      <c r="L4" s="492"/>
      <c r="M4" s="492"/>
      <c r="N4" s="492" t="str">
        <f>C7</f>
        <v>ｼﾛｰｽﾞ＆AFU</v>
      </c>
      <c r="O4" s="492"/>
      <c r="P4" s="492"/>
      <c r="Q4" s="311"/>
      <c r="R4" s="2" t="s">
        <v>2</v>
      </c>
      <c r="S4" s="2" t="s">
        <v>3</v>
      </c>
      <c r="T4" s="2" t="s">
        <v>4</v>
      </c>
      <c r="U4" s="311" t="s">
        <v>5</v>
      </c>
      <c r="V4" s="311" t="s">
        <v>6</v>
      </c>
      <c r="W4" s="311" t="s">
        <v>7</v>
      </c>
      <c r="X4" s="311" t="s">
        <v>8</v>
      </c>
    </row>
    <row r="5" spans="1:24" ht="37.5" customHeight="1" x14ac:dyDescent="0.4">
      <c r="C5" s="473" t="s">
        <v>550</v>
      </c>
      <c r="D5" s="474"/>
      <c r="E5" s="474"/>
      <c r="F5" s="474"/>
      <c r="G5" s="475"/>
      <c r="H5" s="4"/>
      <c r="I5" s="5"/>
      <c r="J5" s="6"/>
      <c r="K5" s="7">
        <f>I6</f>
        <v>7</v>
      </c>
      <c r="L5" s="8">
        <f>H6</f>
        <v>2</v>
      </c>
      <c r="M5" s="9">
        <f>IF(K5&gt;L5,3,IF(K5=L5,1,0))</f>
        <v>3</v>
      </c>
      <c r="N5" s="7">
        <f>I7</f>
        <v>4</v>
      </c>
      <c r="O5" s="8">
        <f>H7</f>
        <v>2</v>
      </c>
      <c r="P5" s="9">
        <f>IF(N5&gt;O5,3,IF(N5=O5,1,0))</f>
        <v>3</v>
      </c>
      <c r="Q5" s="310" t="e">
        <f>IF(#REF!&gt;#REF!,3,IF(#REF!=#REF!,1,0))</f>
        <v>#REF!</v>
      </c>
      <c r="R5" s="313">
        <v>2</v>
      </c>
      <c r="S5" s="313">
        <v>0</v>
      </c>
      <c r="T5" s="313"/>
      <c r="U5" s="312">
        <v>11</v>
      </c>
      <c r="V5" s="312">
        <v>4</v>
      </c>
      <c r="W5" s="312"/>
      <c r="X5" s="312">
        <v>6</v>
      </c>
    </row>
    <row r="6" spans="1:24" ht="37.5" customHeight="1" x14ac:dyDescent="0.4">
      <c r="C6" s="473" t="s">
        <v>549</v>
      </c>
      <c r="D6" s="474"/>
      <c r="E6" s="474"/>
      <c r="F6" s="474"/>
      <c r="G6" s="475"/>
      <c r="H6" s="307">
        <v>2</v>
      </c>
      <c r="I6" s="308">
        <v>7</v>
      </c>
      <c r="J6" s="309">
        <f>IF(H6&gt;I6,3,IF(H6=I6,1,0))</f>
        <v>0</v>
      </c>
      <c r="K6" s="16"/>
      <c r="L6" s="17"/>
      <c r="M6" s="18"/>
      <c r="N6" s="19">
        <f>L7</f>
        <v>0</v>
      </c>
      <c r="O6" s="20">
        <f>K7</f>
        <v>5</v>
      </c>
      <c r="P6" s="21">
        <f>IF(N6&gt;O6,3,IF(N6=O6,1,0))</f>
        <v>0</v>
      </c>
      <c r="Q6" s="309" t="e">
        <f>IF(#REF!&gt;#REF!,3,IF(#REF!=#REF!,1,0))</f>
        <v>#REF!</v>
      </c>
      <c r="R6" s="313">
        <v>0</v>
      </c>
      <c r="S6" s="313">
        <v>0</v>
      </c>
      <c r="T6" s="313"/>
      <c r="U6" s="312">
        <v>2</v>
      </c>
      <c r="V6" s="312">
        <v>12</v>
      </c>
      <c r="W6" s="312"/>
      <c r="X6" s="312">
        <v>0</v>
      </c>
    </row>
    <row r="7" spans="1:24" ht="37.5" customHeight="1" x14ac:dyDescent="0.4">
      <c r="C7" s="473" t="s">
        <v>582</v>
      </c>
      <c r="D7" s="474"/>
      <c r="E7" s="474"/>
      <c r="F7" s="474"/>
      <c r="G7" s="475"/>
      <c r="H7" s="307">
        <v>2</v>
      </c>
      <c r="I7" s="308">
        <v>4</v>
      </c>
      <c r="J7" s="309">
        <f>IF(H7&gt;I7,3,IF(H7=I7,1,0))</f>
        <v>0</v>
      </c>
      <c r="K7" s="307">
        <v>5</v>
      </c>
      <c r="L7" s="308">
        <v>0</v>
      </c>
      <c r="M7" s="309">
        <f>IF(K7&gt;L7,3,IF(K7=L7,1,0))</f>
        <v>3</v>
      </c>
      <c r="N7" s="16"/>
      <c r="O7" s="17"/>
      <c r="P7" s="18"/>
      <c r="Q7" s="309" t="e">
        <f>IF(#REF!&gt;#REF!,3,IF(#REF!=#REF!,1,0))</f>
        <v>#REF!</v>
      </c>
      <c r="R7" s="313">
        <v>1</v>
      </c>
      <c r="S7" s="313">
        <v>0</v>
      </c>
      <c r="T7" s="313"/>
      <c r="U7" s="312">
        <v>7</v>
      </c>
      <c r="V7" s="312">
        <v>4</v>
      </c>
      <c r="W7" s="312"/>
      <c r="X7" s="312">
        <v>3</v>
      </c>
    </row>
    <row r="8" spans="1:24" hidden="1" x14ac:dyDescent="0.4">
      <c r="H8" s="22">
        <f>COUNTIF(J5:J7,3)</f>
        <v>0</v>
      </c>
      <c r="I8" s="22">
        <f>COUNTIF(J5:J7,1)</f>
        <v>0</v>
      </c>
      <c r="J8" s="22">
        <f>COUNTIF(J5:J7,0)</f>
        <v>2</v>
      </c>
      <c r="K8" s="22">
        <f>COUNTIF(M5:M7,3)</f>
        <v>2</v>
      </c>
      <c r="L8" s="22">
        <f>COUNTIF(M5:M7,1)</f>
        <v>0</v>
      </c>
      <c r="M8" s="22">
        <f>COUNTIF(M5:M7,0)</f>
        <v>0</v>
      </c>
      <c r="N8" s="22">
        <f>COUNTIF(P5:P7,3)</f>
        <v>1</v>
      </c>
      <c r="O8" s="22">
        <f>COUNTIF(P5:P7,1)</f>
        <v>0</v>
      </c>
      <c r="P8" s="22">
        <f>COUNTIF(P5:P7,0)</f>
        <v>1</v>
      </c>
      <c r="Q8" s="22">
        <f>COUNTIF(Q5:Q7,0)</f>
        <v>0</v>
      </c>
      <c r="R8" s="1"/>
      <c r="S8" s="1"/>
      <c r="T8" s="1"/>
      <c r="X8"/>
    </row>
    <row r="9" spans="1:24" x14ac:dyDescent="0.4">
      <c r="R9" s="1"/>
      <c r="S9" s="1"/>
      <c r="T9" s="1"/>
      <c r="X9"/>
    </row>
    <row r="10" spans="1:24" x14ac:dyDescent="0.4">
      <c r="B10" t="s">
        <v>13</v>
      </c>
      <c r="R10" s="1"/>
      <c r="S10" s="1"/>
      <c r="T10" s="1"/>
      <c r="X10"/>
    </row>
    <row r="11" spans="1:24" x14ac:dyDescent="0.4">
      <c r="C11" s="489">
        <v>2</v>
      </c>
      <c r="D11" s="490"/>
      <c r="E11" s="490"/>
      <c r="F11" s="490"/>
      <c r="G11" s="491"/>
      <c r="H11" s="492" t="str">
        <f>C12</f>
        <v>FCﾚﾃﾞｨｱﾝﾄ</v>
      </c>
      <c r="I11" s="492"/>
      <c r="J11" s="492"/>
      <c r="K11" s="492" t="str">
        <f>C13</f>
        <v>グリーンズパパ</v>
      </c>
      <c r="L11" s="492"/>
      <c r="M11" s="492"/>
      <c r="N11" s="492" t="str">
        <f>C14</f>
        <v>翼・隼殿</v>
      </c>
      <c r="O11" s="492"/>
      <c r="P11" s="492"/>
      <c r="Q11" s="311"/>
      <c r="R11" s="2" t="s">
        <v>2</v>
      </c>
      <c r="S11" s="2" t="s">
        <v>3</v>
      </c>
      <c r="T11" s="2" t="s">
        <v>4</v>
      </c>
      <c r="U11" s="311" t="s">
        <v>5</v>
      </c>
      <c r="V11" s="311" t="s">
        <v>6</v>
      </c>
      <c r="W11" s="311" t="s">
        <v>7</v>
      </c>
      <c r="X11" s="311" t="s">
        <v>8</v>
      </c>
    </row>
    <row r="12" spans="1:24" ht="37.5" customHeight="1" x14ac:dyDescent="0.4">
      <c r="C12" s="473" t="s">
        <v>557</v>
      </c>
      <c r="D12" s="474"/>
      <c r="E12" s="474"/>
      <c r="F12" s="474"/>
      <c r="G12" s="475"/>
      <c r="H12" s="4"/>
      <c r="I12" s="5"/>
      <c r="J12" s="6"/>
      <c r="K12" s="7">
        <f>I13</f>
        <v>2</v>
      </c>
      <c r="L12" s="8">
        <f>H13</f>
        <v>0</v>
      </c>
      <c r="M12" s="9">
        <f>IF(K12&gt;L12,3,IF(K12=L12,1,0))</f>
        <v>3</v>
      </c>
      <c r="N12" s="7">
        <f>I14</f>
        <v>4</v>
      </c>
      <c r="O12" s="8">
        <f>H14</f>
        <v>0</v>
      </c>
      <c r="P12" s="9">
        <f>IF(N12&gt;O12,3,IF(N12=O12,1,0))</f>
        <v>3</v>
      </c>
      <c r="Q12" s="310" t="e">
        <f>IF(#REF!&gt;#REF!,3,IF(#REF!=#REF!,1,0))</f>
        <v>#REF!</v>
      </c>
      <c r="R12" s="313">
        <v>2</v>
      </c>
      <c r="S12" s="313">
        <v>0</v>
      </c>
      <c r="T12" s="313"/>
      <c r="U12" s="312">
        <v>6</v>
      </c>
      <c r="V12" s="312">
        <v>0</v>
      </c>
      <c r="W12" s="312"/>
      <c r="X12" s="312">
        <v>6</v>
      </c>
    </row>
    <row r="13" spans="1:24" ht="37.5" customHeight="1" x14ac:dyDescent="0.4">
      <c r="C13" s="473" t="s">
        <v>548</v>
      </c>
      <c r="D13" s="474"/>
      <c r="E13" s="474"/>
      <c r="F13" s="474"/>
      <c r="G13" s="475"/>
      <c r="H13" s="307">
        <v>0</v>
      </c>
      <c r="I13" s="308">
        <v>2</v>
      </c>
      <c r="J13" s="309">
        <f>IF(H13&gt;I13,3,IF(H13=I13,1,0))</f>
        <v>0</v>
      </c>
      <c r="K13" s="16"/>
      <c r="L13" s="17"/>
      <c r="M13" s="18"/>
      <c r="N13" s="19">
        <f>L14</f>
        <v>1</v>
      </c>
      <c r="O13" s="20">
        <f>K14</f>
        <v>2</v>
      </c>
      <c r="P13" s="21">
        <f>IF(N13&gt;O13,3,IF(N13=O13,1,0))</f>
        <v>0</v>
      </c>
      <c r="Q13" s="309" t="e">
        <f>IF(#REF!&gt;#REF!,3,IF(#REF!=#REF!,1,0))</f>
        <v>#REF!</v>
      </c>
      <c r="R13" s="313">
        <v>0</v>
      </c>
      <c r="S13" s="313">
        <v>0</v>
      </c>
      <c r="T13" s="313"/>
      <c r="U13" s="312">
        <v>1</v>
      </c>
      <c r="V13" s="312">
        <v>4</v>
      </c>
      <c r="W13" s="312"/>
      <c r="X13" s="312">
        <v>0</v>
      </c>
    </row>
    <row r="14" spans="1:24" ht="37.5" customHeight="1" x14ac:dyDescent="0.4">
      <c r="C14" s="473" t="s">
        <v>581</v>
      </c>
      <c r="D14" s="474"/>
      <c r="E14" s="474"/>
      <c r="F14" s="474"/>
      <c r="G14" s="475"/>
      <c r="H14" s="307">
        <v>0</v>
      </c>
      <c r="I14" s="308">
        <v>4</v>
      </c>
      <c r="J14" s="309">
        <f>IF(H14&gt;I14,3,IF(H14=I14,1,0))</f>
        <v>0</v>
      </c>
      <c r="K14" s="307">
        <v>2</v>
      </c>
      <c r="L14" s="308">
        <v>1</v>
      </c>
      <c r="M14" s="309">
        <f>IF(K14&gt;L14,3,IF(K14=L14,1,0))</f>
        <v>3</v>
      </c>
      <c r="N14" s="16"/>
      <c r="O14" s="17"/>
      <c r="P14" s="18"/>
      <c r="Q14" s="309" t="e">
        <f>IF(#REF!&gt;#REF!,3,IF(#REF!=#REF!,1,0))</f>
        <v>#REF!</v>
      </c>
      <c r="R14" s="313">
        <v>1</v>
      </c>
      <c r="S14" s="313">
        <v>0</v>
      </c>
      <c r="T14" s="313"/>
      <c r="U14" s="312">
        <v>2</v>
      </c>
      <c r="V14" s="312">
        <v>5</v>
      </c>
      <c r="W14" s="312"/>
      <c r="X14" s="312">
        <v>3</v>
      </c>
    </row>
    <row r="15" spans="1:24" x14ac:dyDescent="0.4"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</row>
    <row r="16" spans="1:24" x14ac:dyDescent="0.4">
      <c r="C16" s="421"/>
      <c r="D16" s="421"/>
      <c r="E16" s="421"/>
      <c r="F16" s="421"/>
      <c r="G16" s="421"/>
      <c r="H16" s="421"/>
      <c r="I16" s="421"/>
      <c r="J16" s="421"/>
      <c r="K16" s="421"/>
      <c r="L16" s="421"/>
      <c r="M16" s="421"/>
      <c r="N16" s="421"/>
      <c r="O16" s="421"/>
      <c r="P16" s="421"/>
      <c r="Q16" s="421"/>
      <c r="R16" s="421"/>
      <c r="S16" s="421"/>
      <c r="T16" s="421"/>
      <c r="U16" s="421"/>
      <c r="V16" s="421"/>
      <c r="W16" s="421"/>
    </row>
    <row r="17" spans="3:24" hidden="1" x14ac:dyDescent="0.4">
      <c r="H17" s="22" t="e">
        <f>COUNTIF(#REF!,3)</f>
        <v>#REF!</v>
      </c>
      <c r="I17" s="294" t="e">
        <f>COUNTIF(#REF!,1)</f>
        <v>#REF!</v>
      </c>
      <c r="J17" s="294" t="e">
        <f>COUNTIF(#REF!,0)</f>
        <v>#REF!</v>
      </c>
      <c r="K17" s="294" t="e">
        <f>COUNTIF(#REF!,3)</f>
        <v>#REF!</v>
      </c>
      <c r="L17" s="294" t="e">
        <f>COUNTIF(#REF!,1)</f>
        <v>#REF!</v>
      </c>
      <c r="M17" s="22" t="e">
        <f>COUNTIF(#REF!,0)</f>
        <v>#REF!</v>
      </c>
      <c r="N17" s="22" t="e">
        <f>COUNTIF(#REF!,3)</f>
        <v>#REF!</v>
      </c>
      <c r="O17" s="22" t="e">
        <f>COUNTIF(#REF!,1)</f>
        <v>#REF!</v>
      </c>
      <c r="P17" s="22" t="e">
        <f>COUNTIF(#REF!,0)</f>
        <v>#REF!</v>
      </c>
      <c r="Q17" s="22" t="e">
        <f>COUNTIF(#REF!,0)</f>
        <v>#REF!</v>
      </c>
      <c r="R17" s="22" t="e">
        <f>COUNTIF(#REF!,3)</f>
        <v>#REF!</v>
      </c>
      <c r="S17" s="294" t="e">
        <f>COUNTIF(#REF!,1)</f>
        <v>#REF!</v>
      </c>
      <c r="T17" s="294" t="e">
        <f>COUNTIF(#REF!,0)</f>
        <v>#REF!</v>
      </c>
      <c r="U17" s="294" t="e">
        <f>COUNTIF(#REF!,3)</f>
        <v>#REF!</v>
      </c>
      <c r="V17" s="294" t="e">
        <f>COUNTIF(#REF!,1)</f>
        <v>#REF!</v>
      </c>
      <c r="W17" s="22" t="e">
        <f>COUNTIF(#REF!,0)</f>
        <v>#REF!</v>
      </c>
    </row>
    <row r="18" spans="3:24" x14ac:dyDescent="0.4">
      <c r="C18" s="696" t="s">
        <v>550</v>
      </c>
      <c r="D18" s="697"/>
      <c r="E18" s="697"/>
      <c r="F18" s="697"/>
      <c r="G18" s="697"/>
      <c r="H18" s="344"/>
      <c r="I18" s="345"/>
      <c r="J18" s="345"/>
      <c r="K18" s="345"/>
      <c r="L18" s="345">
        <v>3</v>
      </c>
      <c r="M18" s="191"/>
      <c r="N18" s="191"/>
      <c r="X18"/>
    </row>
    <row r="19" spans="3:24" x14ac:dyDescent="0.4">
      <c r="C19" s="697"/>
      <c r="D19" s="697"/>
      <c r="E19" s="697"/>
      <c r="F19" s="697"/>
      <c r="G19" s="697"/>
      <c r="H19" s="296"/>
      <c r="I19" s="191"/>
      <c r="J19" s="191"/>
      <c r="K19" s="191"/>
      <c r="L19" s="346"/>
      <c r="M19" s="191"/>
      <c r="N19" s="191"/>
      <c r="O19" s="191"/>
      <c r="P19" s="191"/>
      <c r="Q19" s="191"/>
      <c r="R19" s="191"/>
      <c r="S19" s="191"/>
      <c r="X19"/>
    </row>
    <row r="20" spans="3:24" x14ac:dyDescent="0.4">
      <c r="H20" s="295"/>
      <c r="I20" s="191"/>
      <c r="J20" s="191"/>
      <c r="K20" s="191"/>
      <c r="L20" s="347"/>
      <c r="M20" s="191"/>
      <c r="N20" s="191"/>
      <c r="O20" s="191"/>
      <c r="P20" s="191"/>
      <c r="Q20" s="191"/>
      <c r="R20" s="191"/>
      <c r="S20" s="191"/>
      <c r="X20"/>
    </row>
    <row r="21" spans="3:24" x14ac:dyDescent="0.4">
      <c r="C21" s="594" t="s">
        <v>583</v>
      </c>
      <c r="D21" s="594"/>
      <c r="E21" s="594"/>
      <c r="F21" s="594"/>
      <c r="G21" s="594"/>
      <c r="H21" s="344"/>
      <c r="I21" s="345">
        <v>5</v>
      </c>
      <c r="J21" s="315"/>
      <c r="K21" s="191"/>
      <c r="L21" s="347"/>
      <c r="M21" s="191"/>
      <c r="N21" s="345"/>
      <c r="O21" s="345">
        <v>4</v>
      </c>
      <c r="P21" s="191"/>
      <c r="Q21" s="191"/>
      <c r="R21" s="191"/>
      <c r="S21" s="191"/>
      <c r="X21"/>
    </row>
    <row r="22" spans="3:24" x14ac:dyDescent="0.4">
      <c r="C22" s="594"/>
      <c r="D22" s="594"/>
      <c r="E22" s="594"/>
      <c r="F22" s="594"/>
      <c r="G22" s="594"/>
      <c r="I22" s="191"/>
      <c r="J22" s="341"/>
      <c r="K22" s="350"/>
      <c r="L22" s="342"/>
      <c r="M22" s="191"/>
      <c r="N22" s="191"/>
      <c r="O22" s="346"/>
      <c r="P22" s="191"/>
      <c r="Q22" s="191"/>
      <c r="R22" s="343"/>
      <c r="S22" s="191"/>
      <c r="X22"/>
    </row>
    <row r="23" spans="3:24" x14ac:dyDescent="0.4">
      <c r="I23" s="191"/>
      <c r="J23" s="191"/>
      <c r="K23" s="349"/>
      <c r="L23" s="351"/>
      <c r="M23" s="191"/>
      <c r="N23" s="191"/>
      <c r="O23" s="347"/>
      <c r="P23" s="191"/>
      <c r="Q23" s="191"/>
      <c r="R23" s="343"/>
      <c r="S23" s="191"/>
      <c r="X23"/>
    </row>
    <row r="24" spans="3:24" x14ac:dyDescent="0.4">
      <c r="C24" s="594" t="s">
        <v>549</v>
      </c>
      <c r="D24" s="594"/>
      <c r="E24" s="594"/>
      <c r="F24" s="594"/>
      <c r="G24" s="594"/>
      <c r="H24" s="293"/>
      <c r="I24" s="315"/>
      <c r="J24" s="315"/>
      <c r="K24" s="343"/>
      <c r="L24" s="191">
        <v>0</v>
      </c>
      <c r="M24" s="191"/>
      <c r="N24" s="191"/>
      <c r="O24" s="347"/>
      <c r="P24" s="191"/>
      <c r="Q24" s="191"/>
      <c r="R24" s="343"/>
      <c r="S24" s="191"/>
      <c r="X24"/>
    </row>
    <row r="25" spans="3:24" x14ac:dyDescent="0.4">
      <c r="C25" s="594"/>
      <c r="D25" s="594"/>
      <c r="E25" s="594"/>
      <c r="F25" s="594"/>
      <c r="G25" s="594"/>
      <c r="H25" s="296"/>
      <c r="I25" s="191">
        <v>0</v>
      </c>
      <c r="J25" s="191"/>
      <c r="K25" s="191"/>
      <c r="L25" s="191"/>
      <c r="M25" s="191"/>
      <c r="N25" s="191"/>
      <c r="O25" s="191"/>
      <c r="P25" s="191"/>
      <c r="Q25" s="191"/>
      <c r="R25" s="696" t="s">
        <v>550</v>
      </c>
      <c r="S25" s="697"/>
      <c r="T25" s="697"/>
      <c r="U25" s="697"/>
      <c r="V25" s="697"/>
      <c r="X25"/>
    </row>
    <row r="26" spans="3:24" x14ac:dyDescent="0.4">
      <c r="I26" s="191"/>
      <c r="J26" s="191"/>
      <c r="K26" s="191"/>
      <c r="L26" s="191"/>
      <c r="M26" s="191"/>
      <c r="N26" s="191"/>
      <c r="O26" s="191"/>
      <c r="P26" s="191"/>
      <c r="Q26" s="191"/>
      <c r="R26" s="697"/>
      <c r="S26" s="697"/>
      <c r="T26" s="697"/>
      <c r="U26" s="697"/>
      <c r="V26" s="697"/>
      <c r="X26"/>
    </row>
    <row r="27" spans="3:24" x14ac:dyDescent="0.4">
      <c r="C27" s="594" t="s">
        <v>584</v>
      </c>
      <c r="D27" s="594"/>
      <c r="E27" s="594"/>
      <c r="F27" s="594"/>
      <c r="G27" s="594"/>
      <c r="H27" s="293"/>
      <c r="I27" s="315">
        <v>1</v>
      </c>
      <c r="J27" s="315"/>
      <c r="K27" s="191"/>
      <c r="L27" s="191"/>
      <c r="M27" s="191"/>
      <c r="N27" s="191"/>
      <c r="O27" s="191"/>
      <c r="P27" s="191"/>
      <c r="Q27" s="191"/>
      <c r="R27" s="343"/>
      <c r="S27" s="191"/>
      <c r="X27"/>
    </row>
    <row r="28" spans="3:24" x14ac:dyDescent="0.4">
      <c r="C28" s="594"/>
      <c r="D28" s="594"/>
      <c r="E28" s="594"/>
      <c r="F28" s="594"/>
      <c r="G28" s="594"/>
      <c r="I28" s="191"/>
      <c r="J28" s="341"/>
      <c r="K28" s="344"/>
      <c r="L28" s="345">
        <v>1</v>
      </c>
      <c r="M28" s="191"/>
      <c r="N28" s="191"/>
      <c r="O28" s="191"/>
      <c r="P28" s="191"/>
      <c r="Q28" s="191"/>
      <c r="R28" s="343"/>
      <c r="S28" s="191"/>
      <c r="V28" s="191"/>
      <c r="X28"/>
    </row>
    <row r="29" spans="3:24" x14ac:dyDescent="0.4">
      <c r="C29" s="186"/>
      <c r="D29" s="186"/>
      <c r="E29" s="186"/>
      <c r="F29" s="186"/>
      <c r="G29" s="186"/>
      <c r="H29" s="186"/>
      <c r="I29" s="347"/>
      <c r="J29" s="191"/>
      <c r="K29" s="343"/>
      <c r="L29" s="346"/>
      <c r="M29" s="191"/>
      <c r="N29" s="191"/>
      <c r="O29" s="191"/>
      <c r="P29" s="191"/>
      <c r="Q29" s="191"/>
      <c r="R29" s="343"/>
      <c r="S29" s="191"/>
      <c r="X29"/>
    </row>
    <row r="30" spans="3:24" x14ac:dyDescent="0.4">
      <c r="C30" s="594" t="s">
        <v>582</v>
      </c>
      <c r="D30" s="594"/>
      <c r="E30" s="594"/>
      <c r="F30" s="594"/>
      <c r="G30" s="594"/>
      <c r="H30" s="344"/>
      <c r="I30" s="348"/>
      <c r="J30" s="315"/>
      <c r="K30" s="343"/>
      <c r="L30" s="347"/>
      <c r="M30" s="349"/>
      <c r="N30" s="345"/>
      <c r="O30" s="345"/>
      <c r="P30" s="191"/>
      <c r="Q30" s="191"/>
      <c r="R30" s="343"/>
      <c r="S30" s="191"/>
      <c r="X30"/>
    </row>
    <row r="31" spans="3:24" x14ac:dyDescent="0.4">
      <c r="C31" s="594"/>
      <c r="D31" s="594"/>
      <c r="E31" s="594"/>
      <c r="F31" s="594"/>
      <c r="G31" s="594"/>
      <c r="I31">
        <v>3</v>
      </c>
      <c r="K31" s="191"/>
      <c r="L31" s="342"/>
      <c r="M31" s="191"/>
      <c r="N31" s="191"/>
      <c r="O31" s="191">
        <v>1</v>
      </c>
      <c r="P31" s="191"/>
      <c r="Q31" s="191"/>
      <c r="R31" s="191"/>
      <c r="S31" s="191"/>
      <c r="X31"/>
    </row>
    <row r="32" spans="3:24" x14ac:dyDescent="0.4">
      <c r="K32" s="191"/>
      <c r="L32" s="342"/>
      <c r="M32" s="191"/>
      <c r="N32" s="191"/>
      <c r="O32" s="191"/>
      <c r="P32" s="191"/>
      <c r="Q32" s="191"/>
      <c r="R32" s="191"/>
      <c r="S32" s="191"/>
      <c r="X32"/>
    </row>
    <row r="33" spans="3:24" x14ac:dyDescent="0.4">
      <c r="C33" s="594" t="s">
        <v>557</v>
      </c>
      <c r="D33" s="594"/>
      <c r="E33" s="594"/>
      <c r="F33" s="594"/>
      <c r="G33" s="594"/>
      <c r="H33" s="344"/>
      <c r="I33" s="345"/>
      <c r="J33" s="345"/>
      <c r="K33" s="345"/>
      <c r="L33" s="351"/>
      <c r="M33" s="191"/>
      <c r="N33" s="191"/>
      <c r="O33" s="191"/>
      <c r="P33" s="191"/>
      <c r="Q33" s="191"/>
      <c r="R33" s="191"/>
      <c r="S33" s="191"/>
      <c r="X33"/>
    </row>
    <row r="34" spans="3:24" x14ac:dyDescent="0.4">
      <c r="C34" s="594"/>
      <c r="D34" s="594"/>
      <c r="E34" s="594"/>
      <c r="F34" s="594"/>
      <c r="G34" s="594"/>
      <c r="K34" s="191"/>
      <c r="L34" s="191">
        <v>0</v>
      </c>
      <c r="M34" s="191"/>
      <c r="N34" s="191"/>
      <c r="O34" s="191"/>
      <c r="P34" s="191"/>
      <c r="Q34" s="191"/>
      <c r="R34" s="191"/>
      <c r="S34" s="191"/>
      <c r="X34"/>
    </row>
    <row r="35" spans="3:24" x14ac:dyDescent="0.4">
      <c r="N35" s="1"/>
      <c r="O35" s="1"/>
      <c r="P35" s="1"/>
      <c r="X35"/>
    </row>
    <row r="37" spans="3:24" x14ac:dyDescent="0.4">
      <c r="C37" t="s">
        <v>585</v>
      </c>
      <c r="S37" t="s">
        <v>586</v>
      </c>
    </row>
  </sheetData>
  <mergeCells count="23">
    <mergeCell ref="K11:M11"/>
    <mergeCell ref="N11:P11"/>
    <mergeCell ref="N4:P4"/>
    <mergeCell ref="A1:X1"/>
    <mergeCell ref="C4:G4"/>
    <mergeCell ref="C33:G34"/>
    <mergeCell ref="C12:G12"/>
    <mergeCell ref="C13:G13"/>
    <mergeCell ref="C14:G14"/>
    <mergeCell ref="C11:G11"/>
    <mergeCell ref="C18:G19"/>
    <mergeCell ref="C16:W16"/>
    <mergeCell ref="R25:V26"/>
    <mergeCell ref="C21:G22"/>
    <mergeCell ref="C24:G25"/>
    <mergeCell ref="C27:G28"/>
    <mergeCell ref="C30:G31"/>
    <mergeCell ref="H11:J11"/>
    <mergeCell ref="C5:G5"/>
    <mergeCell ref="C6:G6"/>
    <mergeCell ref="C7:G7"/>
    <mergeCell ref="H4:J4"/>
    <mergeCell ref="K4:M4"/>
  </mergeCells>
  <phoneticPr fontId="2"/>
  <pageMargins left="0.7" right="0.7" top="0.75" bottom="0.75" header="0.3" footer="0.3"/>
  <pageSetup paperSize="8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ABFBC-20A9-4CF9-827A-9F30B0F3EA24}">
  <dimension ref="A1:AD152"/>
  <sheetViews>
    <sheetView tabSelected="1" topLeftCell="A77" workbookViewId="0">
      <selection activeCell="U145" sqref="U145"/>
    </sheetView>
  </sheetViews>
  <sheetFormatPr defaultColWidth="2.625" defaultRowHeight="18.75" x14ac:dyDescent="0.4"/>
  <cols>
    <col min="2" max="2" width="5.625" customWidth="1"/>
    <col min="3" max="6" width="3.625" customWidth="1"/>
    <col min="7" max="7" width="1.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5.25" customWidth="1"/>
  </cols>
  <sheetData>
    <row r="1" spans="1:30" ht="31.5" customHeight="1" x14ac:dyDescent="0.4">
      <c r="A1" s="704" t="s">
        <v>547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</row>
    <row r="2" spans="1:30" x14ac:dyDescent="0.4">
      <c r="B2" t="s">
        <v>272</v>
      </c>
    </row>
    <row r="3" spans="1:30" x14ac:dyDescent="0.4">
      <c r="C3" s="489"/>
      <c r="D3" s="490"/>
      <c r="E3" s="490"/>
      <c r="F3" s="490"/>
      <c r="G3" s="491"/>
      <c r="H3" s="492" t="str">
        <f>C4</f>
        <v>梅郷SC</v>
      </c>
      <c r="I3" s="492"/>
      <c r="J3" s="492"/>
      <c r="K3" s="492" t="str">
        <f>C5</f>
        <v>AFU</v>
      </c>
      <c r="L3" s="492"/>
      <c r="M3" s="492"/>
      <c r="N3" s="492" t="str">
        <f>C6</f>
        <v>美杉</v>
      </c>
      <c r="O3" s="492"/>
      <c r="P3" s="492"/>
      <c r="Q3" s="492" t="str">
        <f>C7</f>
        <v>芝山東FC</v>
      </c>
      <c r="R3" s="492"/>
      <c r="S3" s="492"/>
      <c r="T3" s="2" t="s">
        <v>2</v>
      </c>
      <c r="U3" s="2" t="s">
        <v>3</v>
      </c>
      <c r="V3" s="2" t="s">
        <v>4</v>
      </c>
      <c r="W3" s="3" t="s">
        <v>5</v>
      </c>
      <c r="X3" s="3" t="s">
        <v>6</v>
      </c>
      <c r="Y3" s="3" t="s">
        <v>7</v>
      </c>
      <c r="Z3" s="3" t="s">
        <v>8</v>
      </c>
      <c r="AA3" s="2" t="s">
        <v>9</v>
      </c>
      <c r="AB3" s="2" t="s">
        <v>10</v>
      </c>
      <c r="AC3" s="2" t="s">
        <v>11</v>
      </c>
      <c r="AD3" s="3" t="s">
        <v>12</v>
      </c>
    </row>
    <row r="4" spans="1:30" ht="30" customHeight="1" x14ac:dyDescent="0.4">
      <c r="C4" s="705" t="s">
        <v>462</v>
      </c>
      <c r="D4" s="706"/>
      <c r="E4" s="706"/>
      <c r="F4" s="706"/>
      <c r="G4" s="707"/>
      <c r="H4" s="4"/>
      <c r="I4" s="5"/>
      <c r="J4" s="6"/>
      <c r="K4" s="7">
        <v>8</v>
      </c>
      <c r="L4" s="8">
        <v>3</v>
      </c>
      <c r="M4" s="9">
        <f>IF(K4&gt;L4,3,IF(K4=L4,1,0))</f>
        <v>3</v>
      </c>
      <c r="N4" s="7">
        <f>I6</f>
        <v>16</v>
      </c>
      <c r="O4" s="8">
        <f>H6</f>
        <v>0</v>
      </c>
      <c r="P4" s="9">
        <f>IF(N4&gt;O4,3,IF(N4=O4,1,0))</f>
        <v>3</v>
      </c>
      <c r="Q4" s="7">
        <f>I7</f>
        <v>2</v>
      </c>
      <c r="R4" s="8">
        <f>H7</f>
        <v>1</v>
      </c>
      <c r="S4" s="10">
        <f>IF(Q4&gt;R4,3,IF(Q4=R4,1,0))</f>
        <v>3</v>
      </c>
      <c r="T4" s="11">
        <f>J8</f>
        <v>3</v>
      </c>
      <c r="U4" s="11">
        <v>0</v>
      </c>
      <c r="V4" s="11">
        <f>H8</f>
        <v>0</v>
      </c>
      <c r="W4" s="12">
        <f t="shared" ref="W4:X7" si="0">H4+K4+N4+Q4</f>
        <v>26</v>
      </c>
      <c r="X4" s="12">
        <f t="shared" si="0"/>
        <v>4</v>
      </c>
      <c r="Y4" s="12">
        <f>W4-X4</f>
        <v>22</v>
      </c>
      <c r="Z4" s="12">
        <f>J4+M4+P4+S4</f>
        <v>9</v>
      </c>
      <c r="AA4" s="12">
        <f>Y4/100</f>
        <v>0.22</v>
      </c>
      <c r="AB4" s="12">
        <f>W4/10000</f>
        <v>2.5999999999999999E-3</v>
      </c>
      <c r="AC4" s="12">
        <f>Z4+AA4+AB4</f>
        <v>9.2225999999999999</v>
      </c>
      <c r="AD4" s="12">
        <f>RANK(AC4,AC4:AC7)</f>
        <v>1</v>
      </c>
    </row>
    <row r="5" spans="1:30" ht="30" customHeight="1" x14ac:dyDescent="0.4">
      <c r="C5" s="705" t="s">
        <v>349</v>
      </c>
      <c r="D5" s="706"/>
      <c r="E5" s="706"/>
      <c r="F5" s="706"/>
      <c r="G5" s="707"/>
      <c r="H5" s="13">
        <v>3</v>
      </c>
      <c r="I5" s="14">
        <v>8</v>
      </c>
      <c r="J5" s="15">
        <f>IF(H5&gt;I5,3,IF(H5=I5,1,0))</f>
        <v>0</v>
      </c>
      <c r="K5" s="16"/>
      <c r="L5" s="17"/>
      <c r="M5" s="18"/>
      <c r="N5" s="19">
        <f>L6</f>
        <v>10</v>
      </c>
      <c r="O5" s="20">
        <f>K6</f>
        <v>1</v>
      </c>
      <c r="P5" s="21">
        <f>IF(N5&gt;O5,3,IF(N5=O5,1,0))</f>
        <v>3</v>
      </c>
      <c r="Q5" s="19">
        <f>L7</f>
        <v>1</v>
      </c>
      <c r="R5" s="20">
        <f>K7</f>
        <v>1</v>
      </c>
      <c r="S5" s="15">
        <f>IF(Q5&gt;R5,3,IF(Q5=R5,1,0))</f>
        <v>1</v>
      </c>
      <c r="T5" s="11">
        <f>M8</f>
        <v>1</v>
      </c>
      <c r="U5" s="11">
        <v>0</v>
      </c>
      <c r="V5" s="11">
        <f>K8</f>
        <v>1</v>
      </c>
      <c r="W5" s="12">
        <f t="shared" si="0"/>
        <v>14</v>
      </c>
      <c r="X5" s="12">
        <f t="shared" si="0"/>
        <v>10</v>
      </c>
      <c r="Y5" s="12">
        <f>W5-X5</f>
        <v>4</v>
      </c>
      <c r="Z5" s="12">
        <f>J5+M5+P5+S5</f>
        <v>4</v>
      </c>
      <c r="AA5" s="12">
        <f>Y5/100</f>
        <v>0.04</v>
      </c>
      <c r="AB5" s="12">
        <f>W5/10000</f>
        <v>1.4E-3</v>
      </c>
      <c r="AC5" s="12">
        <f>Z5+AA5+AB5</f>
        <v>4.0414000000000003</v>
      </c>
      <c r="AD5" s="12">
        <f>RANK(AC5,AC4:AC7)</f>
        <v>2</v>
      </c>
    </row>
    <row r="6" spans="1:30" ht="30" customHeight="1" x14ac:dyDescent="0.4">
      <c r="C6" s="705" t="s">
        <v>539</v>
      </c>
      <c r="D6" s="706"/>
      <c r="E6" s="706"/>
      <c r="F6" s="706"/>
      <c r="G6" s="707"/>
      <c r="H6" s="13">
        <v>0</v>
      </c>
      <c r="I6" s="14">
        <v>16</v>
      </c>
      <c r="J6" s="15">
        <f>IF(H6&gt;I6,3,IF(H6=I6,1,0))</f>
        <v>0</v>
      </c>
      <c r="K6" s="13">
        <v>1</v>
      </c>
      <c r="L6" s="14">
        <v>10</v>
      </c>
      <c r="M6" s="15">
        <f>IF(K6&gt;L6,3,IF(K6=L6,1,0))</f>
        <v>0</v>
      </c>
      <c r="N6" s="16"/>
      <c r="O6" s="17"/>
      <c r="P6" s="18"/>
      <c r="Q6" s="19">
        <f>O7</f>
        <v>2</v>
      </c>
      <c r="R6" s="20">
        <f>N7</f>
        <v>6</v>
      </c>
      <c r="S6" s="15">
        <f>IF(Q6&gt;R6,3,IF(Q6=R6,1,0))</f>
        <v>0</v>
      </c>
      <c r="T6" s="11">
        <f>P8</f>
        <v>0</v>
      </c>
      <c r="U6" s="11">
        <v>0</v>
      </c>
      <c r="V6" s="11">
        <f>N8</f>
        <v>3</v>
      </c>
      <c r="W6" s="12">
        <f t="shared" si="0"/>
        <v>3</v>
      </c>
      <c r="X6" s="12">
        <f t="shared" si="0"/>
        <v>32</v>
      </c>
      <c r="Y6" s="12">
        <f>W6-X6</f>
        <v>-29</v>
      </c>
      <c r="Z6" s="12">
        <f>J6+M6+P6+S6</f>
        <v>0</v>
      </c>
      <c r="AA6" s="12">
        <f>Y6/100</f>
        <v>-0.28999999999999998</v>
      </c>
      <c r="AB6" s="12">
        <f>W6/10000</f>
        <v>2.9999999999999997E-4</v>
      </c>
      <c r="AC6" s="12">
        <f>Z6+AA6+AB6</f>
        <v>-0.28969999999999996</v>
      </c>
      <c r="AD6" s="12">
        <f>RANK(AC6,AC4:AC7)</f>
        <v>4</v>
      </c>
    </row>
    <row r="7" spans="1:30" ht="30" customHeight="1" x14ac:dyDescent="0.4">
      <c r="C7" s="705" t="s">
        <v>521</v>
      </c>
      <c r="D7" s="706"/>
      <c r="E7" s="706"/>
      <c r="F7" s="706"/>
      <c r="G7" s="707"/>
      <c r="H7" s="13">
        <v>1</v>
      </c>
      <c r="I7" s="14">
        <v>2</v>
      </c>
      <c r="J7" s="15">
        <f>IF(H7&gt;I7,3,IF(H7=I7,1,0))</f>
        <v>0</v>
      </c>
      <c r="K7" s="13">
        <v>1</v>
      </c>
      <c r="L7" s="14">
        <v>1</v>
      </c>
      <c r="M7" s="15">
        <f>IF(K7&gt;L7,3,IF(K7=L7,1,0))</f>
        <v>1</v>
      </c>
      <c r="N7" s="13">
        <v>6</v>
      </c>
      <c r="O7" s="14">
        <v>2</v>
      </c>
      <c r="P7" s="15">
        <f>IF(N7&gt;O7,3,IF(N7=O7,1,0))</f>
        <v>3</v>
      </c>
      <c r="Q7" s="16"/>
      <c r="R7" s="17"/>
      <c r="S7" s="18"/>
      <c r="T7" s="11">
        <f>S8</f>
        <v>1</v>
      </c>
      <c r="U7" s="11">
        <v>0</v>
      </c>
      <c r="V7" s="11">
        <f>Q8</f>
        <v>1</v>
      </c>
      <c r="W7" s="12">
        <f t="shared" si="0"/>
        <v>8</v>
      </c>
      <c r="X7" s="12">
        <f t="shared" si="0"/>
        <v>5</v>
      </c>
      <c r="Y7" s="12">
        <f>W7-X7</f>
        <v>3</v>
      </c>
      <c r="Z7" s="12">
        <f>J7+M7+P7+S7</f>
        <v>4</v>
      </c>
      <c r="AA7" s="12">
        <f>Y7/100</f>
        <v>0.03</v>
      </c>
      <c r="AB7" s="12">
        <f>W7/10000</f>
        <v>8.0000000000000004E-4</v>
      </c>
      <c r="AC7" s="12">
        <f>Z7+AA7+AB7</f>
        <v>4.0308000000000002</v>
      </c>
      <c r="AD7" s="12">
        <f>RANK(AC7,AC4:AC7)</f>
        <v>3</v>
      </c>
    </row>
    <row r="8" spans="1:30" hidden="1" x14ac:dyDescent="0.4">
      <c r="H8" s="22">
        <f>COUNTIF(J4:J7,3)</f>
        <v>0</v>
      </c>
      <c r="I8" s="22">
        <f>COUNTIF(J4:J7,1)</f>
        <v>0</v>
      </c>
      <c r="J8" s="22">
        <f>COUNTIF(J4:J7,0)</f>
        <v>3</v>
      </c>
      <c r="K8" s="22">
        <f>COUNTIF(M4:M7,3)</f>
        <v>1</v>
      </c>
      <c r="L8" s="22">
        <f>COUNTIF(M4:M7,1)</f>
        <v>1</v>
      </c>
      <c r="M8" s="22">
        <f>COUNTIF(M4:M7,0)</f>
        <v>1</v>
      </c>
      <c r="N8" s="22">
        <f>COUNTIF(P4:P7,3)</f>
        <v>3</v>
      </c>
      <c r="O8" s="22">
        <f>COUNTIF(P4:P7,1)</f>
        <v>0</v>
      </c>
      <c r="P8" s="22">
        <f>COUNTIF(P4:P7,0)</f>
        <v>0</v>
      </c>
      <c r="Q8" s="22">
        <f>COUNTIF(S4:S7,3)</f>
        <v>1</v>
      </c>
      <c r="R8" s="22">
        <f>COUNTIF(S4:S7,1)</f>
        <v>1</v>
      </c>
      <c r="S8" s="22">
        <f>COUNTIF(S4:S7,0)</f>
        <v>1</v>
      </c>
    </row>
    <row r="9" spans="1:30" x14ac:dyDescent="0.4">
      <c r="B9" t="s">
        <v>273</v>
      </c>
    </row>
    <row r="10" spans="1:30" x14ac:dyDescent="0.4">
      <c r="C10" s="489"/>
      <c r="D10" s="490"/>
      <c r="E10" s="490"/>
      <c r="F10" s="490"/>
      <c r="G10" s="491"/>
      <c r="H10" s="492" t="str">
        <f>C11</f>
        <v>印西FC</v>
      </c>
      <c r="I10" s="492"/>
      <c r="J10" s="492"/>
      <c r="K10" s="492" t="str">
        <f>C12</f>
        <v>ｲﾚﾌﾞﾝｼﾞｭﾆｱ</v>
      </c>
      <c r="L10" s="492"/>
      <c r="M10" s="492"/>
      <c r="N10" s="492" t="str">
        <f>C13</f>
        <v>梅郷SC-A</v>
      </c>
      <c r="O10" s="492"/>
      <c r="P10" s="492"/>
      <c r="Q10" s="492" t="str">
        <f>C14</f>
        <v>湖北台クラブ</v>
      </c>
      <c r="R10" s="492"/>
      <c r="S10" s="492"/>
      <c r="T10" s="2" t="s">
        <v>2</v>
      </c>
      <c r="U10" s="2" t="s">
        <v>3</v>
      </c>
      <c r="V10" s="2" t="s">
        <v>4</v>
      </c>
      <c r="W10" s="3" t="s">
        <v>5</v>
      </c>
      <c r="X10" s="3" t="s">
        <v>6</v>
      </c>
      <c r="Y10" s="3" t="s">
        <v>7</v>
      </c>
      <c r="Z10" s="3" t="s">
        <v>8</v>
      </c>
      <c r="AA10" s="2" t="s">
        <v>9</v>
      </c>
      <c r="AB10" s="2" t="s">
        <v>10</v>
      </c>
      <c r="AC10" s="2" t="s">
        <v>11</v>
      </c>
      <c r="AD10" s="3" t="s">
        <v>12</v>
      </c>
    </row>
    <row r="11" spans="1:30" ht="30" customHeight="1" x14ac:dyDescent="0.4">
      <c r="C11" s="705" t="s">
        <v>313</v>
      </c>
      <c r="D11" s="706"/>
      <c r="E11" s="706"/>
      <c r="F11" s="706"/>
      <c r="G11" s="707"/>
      <c r="H11" s="4"/>
      <c r="I11" s="5"/>
      <c r="J11" s="6"/>
      <c r="K11" s="7">
        <f>I12</f>
        <v>6</v>
      </c>
      <c r="L11" s="8">
        <f>H12</f>
        <v>1</v>
      </c>
      <c r="M11" s="9">
        <f>IF(K11&gt;L11,3,IF(K11=L11,1,0))</f>
        <v>3</v>
      </c>
      <c r="N11" s="7">
        <f>I13</f>
        <v>8</v>
      </c>
      <c r="O11" s="8">
        <f>H13</f>
        <v>1</v>
      </c>
      <c r="P11" s="9">
        <f>IF(N11&gt;O11,3,IF(N11=O11,1,0))</f>
        <v>3</v>
      </c>
      <c r="Q11" s="7">
        <f>I14</f>
        <v>5</v>
      </c>
      <c r="R11" s="8">
        <f>H14</f>
        <v>1</v>
      </c>
      <c r="S11" s="10">
        <f>IF(Q11&gt;R11,3,IF(Q11=R11,1,0))</f>
        <v>3</v>
      </c>
      <c r="T11" s="11">
        <f>J15</f>
        <v>3</v>
      </c>
      <c r="U11" s="11">
        <v>0</v>
      </c>
      <c r="V11" s="11">
        <f>H15</f>
        <v>0</v>
      </c>
      <c r="W11" s="12">
        <f t="shared" ref="W11:X14" si="1">H11+K11+N11+Q11</f>
        <v>19</v>
      </c>
      <c r="X11" s="12">
        <f t="shared" si="1"/>
        <v>3</v>
      </c>
      <c r="Y11" s="12">
        <f>W11-X11</f>
        <v>16</v>
      </c>
      <c r="Z11" s="12">
        <f>J11+M11+P11+S11</f>
        <v>9</v>
      </c>
      <c r="AA11" s="12">
        <f>Y11/100</f>
        <v>0.16</v>
      </c>
      <c r="AB11" s="12">
        <f t="shared" ref="AB11:AB14" si="2">W11/10000</f>
        <v>1.9E-3</v>
      </c>
      <c r="AC11" s="12">
        <f>Z11+AA11+AB11</f>
        <v>9.1618999999999993</v>
      </c>
      <c r="AD11" s="12">
        <f>RANK(AC11,AC11:AC14)</f>
        <v>1</v>
      </c>
    </row>
    <row r="12" spans="1:30" ht="30" customHeight="1" x14ac:dyDescent="0.4">
      <c r="C12" s="705" t="s">
        <v>347</v>
      </c>
      <c r="D12" s="706"/>
      <c r="E12" s="706"/>
      <c r="F12" s="706"/>
      <c r="G12" s="707"/>
      <c r="H12" s="13">
        <v>1</v>
      </c>
      <c r="I12" s="14">
        <v>6</v>
      </c>
      <c r="J12" s="15">
        <f>IF(H12&gt;I12,3,IF(H12=I12,1,0))</f>
        <v>0</v>
      </c>
      <c r="K12" s="16"/>
      <c r="L12" s="17"/>
      <c r="M12" s="18"/>
      <c r="N12" s="19">
        <f>L13</f>
        <v>2</v>
      </c>
      <c r="O12" s="20">
        <f>K13</f>
        <v>2</v>
      </c>
      <c r="P12" s="21">
        <f>IF(N12&gt;O12,3,IF(N12=O12,1,0))</f>
        <v>1</v>
      </c>
      <c r="Q12" s="19">
        <f>L14</f>
        <v>2</v>
      </c>
      <c r="R12" s="20">
        <f>K14</f>
        <v>8</v>
      </c>
      <c r="S12" s="15">
        <f>IF(Q12&gt;R12,3,IF(Q12=R12,1,0))</f>
        <v>0</v>
      </c>
      <c r="T12" s="11">
        <f>M15</f>
        <v>0</v>
      </c>
      <c r="U12" s="11">
        <v>0</v>
      </c>
      <c r="V12" s="11">
        <f>K15</f>
        <v>2</v>
      </c>
      <c r="W12" s="12">
        <f t="shared" si="1"/>
        <v>5</v>
      </c>
      <c r="X12" s="12">
        <f t="shared" si="1"/>
        <v>16</v>
      </c>
      <c r="Y12" s="12">
        <f t="shared" ref="Y12:Y14" si="3">W12-X12</f>
        <v>-11</v>
      </c>
      <c r="Z12" s="12">
        <f>J12+M12+P12+S12</f>
        <v>1</v>
      </c>
      <c r="AA12" s="12">
        <f t="shared" ref="AA12:AA14" si="4">Y12/100</f>
        <v>-0.11</v>
      </c>
      <c r="AB12" s="12">
        <f t="shared" si="2"/>
        <v>5.0000000000000001E-4</v>
      </c>
      <c r="AC12" s="12">
        <f t="shared" ref="AC12:AC14" si="5">Z12+AA12+AB12</f>
        <v>0.89049999999999996</v>
      </c>
      <c r="AD12" s="12">
        <f>RANK(AC12,AC11:AC14)</f>
        <v>4</v>
      </c>
    </row>
    <row r="13" spans="1:30" ht="30" customHeight="1" x14ac:dyDescent="0.4">
      <c r="C13" s="705" t="s">
        <v>540</v>
      </c>
      <c r="D13" s="706"/>
      <c r="E13" s="706"/>
      <c r="F13" s="706"/>
      <c r="G13" s="707"/>
      <c r="H13" s="13">
        <v>1</v>
      </c>
      <c r="I13" s="14">
        <v>8</v>
      </c>
      <c r="J13" s="15">
        <f>IF(H13&gt;I13,3,IF(H13=I13,1,0))</f>
        <v>0</v>
      </c>
      <c r="K13" s="13">
        <v>2</v>
      </c>
      <c r="L13" s="14">
        <v>2</v>
      </c>
      <c r="M13" s="15">
        <f>IF(K13&gt;L13,3,IF(K13=L13,1,0))</f>
        <v>1</v>
      </c>
      <c r="N13" s="16"/>
      <c r="O13" s="17"/>
      <c r="P13" s="18"/>
      <c r="Q13" s="19">
        <f>O14</f>
        <v>1</v>
      </c>
      <c r="R13" s="20">
        <f>N14</f>
        <v>3</v>
      </c>
      <c r="S13" s="15">
        <f>IF(Q13&gt;R13,3,IF(Q13=R13,1,0))</f>
        <v>0</v>
      </c>
      <c r="T13" s="11">
        <f>P15</f>
        <v>0</v>
      </c>
      <c r="U13" s="11">
        <v>0</v>
      </c>
      <c r="V13" s="11">
        <f>N15</f>
        <v>2</v>
      </c>
      <c r="W13" s="12">
        <f t="shared" si="1"/>
        <v>4</v>
      </c>
      <c r="X13" s="12">
        <f t="shared" si="1"/>
        <v>13</v>
      </c>
      <c r="Y13" s="12">
        <f t="shared" si="3"/>
        <v>-9</v>
      </c>
      <c r="Z13" s="12">
        <f>J13+M13+P13+S13</f>
        <v>1</v>
      </c>
      <c r="AA13" s="12">
        <f t="shared" si="4"/>
        <v>-0.09</v>
      </c>
      <c r="AB13" s="12">
        <f t="shared" si="2"/>
        <v>4.0000000000000002E-4</v>
      </c>
      <c r="AC13" s="12">
        <f t="shared" si="5"/>
        <v>0.91039999999999999</v>
      </c>
      <c r="AD13" s="12">
        <f>RANK(AC13,AC11:AC14)</f>
        <v>3</v>
      </c>
    </row>
    <row r="14" spans="1:30" ht="30" customHeight="1" x14ac:dyDescent="0.4">
      <c r="C14" s="705" t="s">
        <v>461</v>
      </c>
      <c r="D14" s="706"/>
      <c r="E14" s="706"/>
      <c r="F14" s="706"/>
      <c r="G14" s="707"/>
      <c r="H14" s="13">
        <v>1</v>
      </c>
      <c r="I14" s="14">
        <v>5</v>
      </c>
      <c r="J14" s="15">
        <f>IF(H14&gt;I14,3,IF(H14=I14,1,0))</f>
        <v>0</v>
      </c>
      <c r="K14" s="13">
        <v>8</v>
      </c>
      <c r="L14" s="14">
        <v>2</v>
      </c>
      <c r="M14" s="15">
        <f>IF(K14&gt;L14,3,IF(K14=L14,1,0))</f>
        <v>3</v>
      </c>
      <c r="N14" s="13">
        <v>3</v>
      </c>
      <c r="O14" s="14">
        <v>1</v>
      </c>
      <c r="P14" s="15">
        <f>IF(N14&gt;O14,3,IF(N14=O14,1,0))</f>
        <v>3</v>
      </c>
      <c r="Q14" s="16"/>
      <c r="R14" s="17"/>
      <c r="S14" s="18"/>
      <c r="T14" s="11">
        <f>S15</f>
        <v>2</v>
      </c>
      <c r="U14" s="11">
        <v>0</v>
      </c>
      <c r="V14" s="11">
        <f>Q15</f>
        <v>1</v>
      </c>
      <c r="W14" s="12">
        <f t="shared" si="1"/>
        <v>12</v>
      </c>
      <c r="X14" s="12">
        <f t="shared" si="1"/>
        <v>8</v>
      </c>
      <c r="Y14" s="12">
        <f t="shared" si="3"/>
        <v>4</v>
      </c>
      <c r="Z14" s="12">
        <f>J14+M14+P14+S14</f>
        <v>6</v>
      </c>
      <c r="AA14" s="12">
        <f t="shared" si="4"/>
        <v>0.04</v>
      </c>
      <c r="AB14" s="12">
        <f t="shared" si="2"/>
        <v>1.1999999999999999E-3</v>
      </c>
      <c r="AC14" s="12">
        <f t="shared" si="5"/>
        <v>6.0411999999999999</v>
      </c>
      <c r="AD14" s="12">
        <f>RANK(AC14,AC11:AC14)</f>
        <v>2</v>
      </c>
    </row>
    <row r="15" spans="1:30" hidden="1" x14ac:dyDescent="0.4">
      <c r="H15" s="22">
        <f>COUNTIF(J11:J14,3)</f>
        <v>0</v>
      </c>
      <c r="I15" s="22">
        <f>COUNTIF(J11:J14,1)</f>
        <v>0</v>
      </c>
      <c r="J15" s="22">
        <f>COUNTIF(J11:J14,0)</f>
        <v>3</v>
      </c>
      <c r="K15" s="22">
        <f>COUNTIF(M11:M14,3)</f>
        <v>2</v>
      </c>
      <c r="L15" s="22">
        <f>COUNTIF(M11:M14,1)</f>
        <v>1</v>
      </c>
      <c r="M15" s="22">
        <f>COUNTIF(M11:M14,0)</f>
        <v>0</v>
      </c>
      <c r="N15" s="22">
        <f>COUNTIF(P11:P14,3)</f>
        <v>2</v>
      </c>
      <c r="O15" s="22">
        <f>COUNTIF(P11:P14,1)</f>
        <v>1</v>
      </c>
      <c r="P15" s="22">
        <f>COUNTIF(P11:P14,0)</f>
        <v>0</v>
      </c>
      <c r="Q15" s="22">
        <f>COUNTIF(S11:S14,3)</f>
        <v>1</v>
      </c>
      <c r="R15" s="22">
        <f>COUNTIF(S11:S14,1)</f>
        <v>0</v>
      </c>
      <c r="S15" s="22">
        <f>COUNTIF(S11:S14,0)</f>
        <v>2</v>
      </c>
    </row>
    <row r="17" spans="2:24" ht="14.1" customHeight="1" x14ac:dyDescent="0.4">
      <c r="C17" s="360" t="s">
        <v>64</v>
      </c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</row>
    <row r="18" spans="2:24" ht="14.1" customHeight="1" thickBot="1" x14ac:dyDescent="0.45">
      <c r="C18" s="682" t="s">
        <v>462</v>
      </c>
      <c r="D18" s="683"/>
      <c r="E18" s="683"/>
      <c r="F18" s="683"/>
      <c r="G18" s="684"/>
      <c r="H18" s="358" t="s">
        <v>20</v>
      </c>
      <c r="I18" s="358" t="s">
        <v>21</v>
      </c>
      <c r="J18" s="321"/>
      <c r="K18" s="637"/>
      <c r="L18" s="637"/>
      <c r="M18" s="637"/>
      <c r="N18" s="637"/>
      <c r="O18" s="321"/>
      <c r="P18" s="321"/>
      <c r="Q18" s="637"/>
      <c r="R18" s="637"/>
      <c r="S18" s="637"/>
      <c r="T18" s="637"/>
      <c r="V18" s="582"/>
      <c r="W18" s="582"/>
      <c r="X18" s="582"/>
    </row>
    <row r="19" spans="2:24" ht="14.1" customHeight="1" x14ac:dyDescent="0.4">
      <c r="C19" s="685"/>
      <c r="D19" s="686"/>
      <c r="E19" s="686"/>
      <c r="F19" s="686"/>
      <c r="G19" s="687"/>
      <c r="H19" s="322"/>
      <c r="I19" s="323">
        <v>3</v>
      </c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V19" s="582"/>
      <c r="W19" s="582"/>
      <c r="X19" s="582"/>
    </row>
    <row r="20" spans="2:24" ht="14.1" customHeight="1" thickBot="1" x14ac:dyDescent="0.45">
      <c r="C20" s="358"/>
      <c r="D20" s="358"/>
      <c r="E20" s="358"/>
      <c r="F20" s="358"/>
      <c r="G20" s="358"/>
      <c r="H20" s="358"/>
      <c r="I20" s="26"/>
      <c r="J20" s="321"/>
      <c r="K20" s="630" t="str">
        <f>IF(H19&gt;H22,C18,IF(I19&gt;I22,C18,C22))</f>
        <v>梅郷SC</v>
      </c>
      <c r="L20" s="631"/>
      <c r="M20" s="631"/>
      <c r="N20" s="631"/>
      <c r="O20" s="632"/>
      <c r="P20" s="321"/>
      <c r="Q20" s="358" t="s">
        <v>20</v>
      </c>
      <c r="R20" s="358" t="s">
        <v>21</v>
      </c>
      <c r="S20" s="321"/>
      <c r="V20" s="582"/>
      <c r="W20" s="582"/>
      <c r="X20" s="582"/>
    </row>
    <row r="21" spans="2:24" ht="14.1" customHeight="1" x14ac:dyDescent="0.4">
      <c r="C21" s="358"/>
      <c r="D21" s="358"/>
      <c r="E21" s="358"/>
      <c r="F21" s="358"/>
      <c r="G21" s="358"/>
      <c r="H21" s="358"/>
      <c r="I21" s="324"/>
      <c r="J21" s="321"/>
      <c r="K21" s="633"/>
      <c r="L21" s="634"/>
      <c r="M21" s="634"/>
      <c r="N21" s="634"/>
      <c r="O21" s="635"/>
      <c r="P21" s="321"/>
      <c r="Q21" s="325">
        <v>0</v>
      </c>
      <c r="R21" s="323">
        <v>2</v>
      </c>
      <c r="S21" s="321"/>
      <c r="V21" s="582"/>
      <c r="W21" s="582"/>
      <c r="X21" s="582"/>
    </row>
    <row r="22" spans="2:24" ht="14.1" customHeight="1" thickBot="1" x14ac:dyDescent="0.45">
      <c r="C22" s="630" t="s">
        <v>461</v>
      </c>
      <c r="D22" s="631"/>
      <c r="E22" s="631"/>
      <c r="F22" s="631"/>
      <c r="G22" s="632"/>
      <c r="H22" s="327"/>
      <c r="I22" s="328">
        <v>1</v>
      </c>
      <c r="J22" s="321"/>
      <c r="K22" s="321"/>
      <c r="L22" s="321"/>
      <c r="M22" s="321"/>
      <c r="N22" s="321"/>
      <c r="O22" s="321"/>
      <c r="P22" s="321"/>
      <c r="Q22" s="321"/>
      <c r="R22" s="324"/>
      <c r="S22" s="321"/>
      <c r="W22" s="321"/>
      <c r="X22" s="321"/>
    </row>
    <row r="23" spans="2:24" ht="14.1" customHeight="1" x14ac:dyDescent="0.4">
      <c r="C23" s="633"/>
      <c r="D23" s="634"/>
      <c r="E23" s="634"/>
      <c r="F23" s="634"/>
      <c r="G23" s="635"/>
      <c r="H23" s="358"/>
      <c r="I23" s="1"/>
      <c r="J23" s="321"/>
      <c r="K23" s="321"/>
      <c r="L23" s="321"/>
      <c r="M23" s="321"/>
      <c r="N23" s="321"/>
      <c r="O23" s="321" t="s">
        <v>268</v>
      </c>
      <c r="P23" s="321"/>
      <c r="Q23" s="321"/>
      <c r="R23" s="324"/>
      <c r="S23" s="321"/>
      <c r="T23" s="609" t="str">
        <f>IF(Q21&gt;Q27,K20,IF(R21&gt;R27,K20,K27))</f>
        <v>印西FC</v>
      </c>
      <c r="U23" s="534"/>
      <c r="V23" s="534"/>
      <c r="W23" s="534"/>
      <c r="X23" s="535"/>
    </row>
    <row r="24" spans="2:24" ht="14.1" customHeight="1" x14ac:dyDescent="0.4">
      <c r="C24" s="358"/>
      <c r="D24" s="358"/>
      <c r="E24" s="358"/>
      <c r="F24" s="358"/>
      <c r="G24" s="358"/>
      <c r="H24" s="358"/>
      <c r="I24" s="321"/>
      <c r="J24" s="321"/>
      <c r="K24" s="321"/>
      <c r="L24" s="321"/>
      <c r="M24" s="321"/>
      <c r="N24" s="321"/>
      <c r="O24" s="321"/>
      <c r="P24" s="321"/>
      <c r="Q24" s="321"/>
      <c r="R24" s="324"/>
      <c r="S24" s="321"/>
      <c r="T24" s="610"/>
      <c r="U24" s="611"/>
      <c r="V24" s="611"/>
      <c r="W24" s="611"/>
      <c r="X24" s="612"/>
    </row>
    <row r="25" spans="2:24" ht="14.1" customHeight="1" thickBot="1" x14ac:dyDescent="0.45">
      <c r="C25" s="609" t="s">
        <v>313</v>
      </c>
      <c r="D25" s="534"/>
      <c r="E25" s="534"/>
      <c r="F25" s="534"/>
      <c r="G25" s="535"/>
      <c r="H25" s="358" t="s">
        <v>20</v>
      </c>
      <c r="I25" s="358" t="s">
        <v>21</v>
      </c>
      <c r="J25" s="321"/>
      <c r="K25" s="321"/>
      <c r="L25" s="321"/>
      <c r="M25" s="321"/>
      <c r="N25" s="321"/>
      <c r="O25" s="321"/>
      <c r="P25" s="321"/>
      <c r="Q25" s="321"/>
      <c r="R25" s="324"/>
      <c r="S25" s="321"/>
      <c r="T25" s="536"/>
      <c r="U25" s="537"/>
      <c r="V25" s="537"/>
      <c r="W25" s="537"/>
      <c r="X25" s="538"/>
    </row>
    <row r="26" spans="2:24" ht="14.1" customHeight="1" x14ac:dyDescent="0.4">
      <c r="C26" s="536"/>
      <c r="D26" s="537"/>
      <c r="E26" s="537"/>
      <c r="F26" s="537"/>
      <c r="G26" s="538"/>
      <c r="H26" s="322"/>
      <c r="I26" s="323">
        <v>7</v>
      </c>
      <c r="J26" s="321"/>
      <c r="K26" s="321"/>
      <c r="L26" s="321"/>
      <c r="M26" s="321"/>
      <c r="N26" s="321"/>
      <c r="O26" s="321"/>
      <c r="P26" s="321"/>
      <c r="Q26" s="321"/>
      <c r="R26" s="324"/>
      <c r="S26" s="321"/>
      <c r="W26" s="321"/>
      <c r="X26" s="321"/>
    </row>
    <row r="27" spans="2:24" ht="14.1" customHeight="1" thickBot="1" x14ac:dyDescent="0.45">
      <c r="C27" s="358"/>
      <c r="D27" s="358"/>
      <c r="E27" s="358"/>
      <c r="F27" s="358"/>
      <c r="G27" s="358"/>
      <c r="H27" s="358"/>
      <c r="I27" s="324"/>
      <c r="J27" s="321"/>
      <c r="K27" s="609" t="str">
        <f>IF(H26&gt;H29,C25,IF(I26&gt;I29,C25,C29))</f>
        <v>印西FC</v>
      </c>
      <c r="L27" s="534"/>
      <c r="M27" s="534"/>
      <c r="N27" s="534"/>
      <c r="O27" s="535"/>
      <c r="P27" s="321"/>
      <c r="Q27" s="329">
        <v>0</v>
      </c>
      <c r="R27" s="328">
        <v>3</v>
      </c>
      <c r="S27" s="321"/>
      <c r="W27" s="321"/>
      <c r="X27" s="321"/>
    </row>
    <row r="28" spans="2:24" ht="14.1" customHeight="1" x14ac:dyDescent="0.4">
      <c r="C28" s="358"/>
      <c r="D28" s="358"/>
      <c r="E28" s="358"/>
      <c r="F28" s="358"/>
      <c r="G28" s="358"/>
      <c r="H28" s="358"/>
      <c r="I28" s="324"/>
      <c r="J28" s="321"/>
      <c r="K28" s="536"/>
      <c r="L28" s="537"/>
      <c r="M28" s="537"/>
      <c r="N28" s="537"/>
      <c r="O28" s="538"/>
      <c r="P28" s="321"/>
      <c r="Q28" s="321"/>
      <c r="R28" s="1"/>
      <c r="S28" s="321"/>
      <c r="W28" s="321"/>
      <c r="X28" s="321"/>
    </row>
    <row r="29" spans="2:24" ht="14.1" customHeight="1" thickBot="1" x14ac:dyDescent="0.45">
      <c r="C29" s="630" t="s">
        <v>349</v>
      </c>
      <c r="D29" s="631"/>
      <c r="E29" s="631"/>
      <c r="F29" s="631"/>
      <c r="G29" s="632"/>
      <c r="H29" s="327"/>
      <c r="I29" s="328">
        <v>0</v>
      </c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W29" s="321"/>
      <c r="X29" s="321"/>
    </row>
    <row r="30" spans="2:24" ht="14.1" customHeight="1" x14ac:dyDescent="0.4">
      <c r="C30" s="633"/>
      <c r="D30" s="634"/>
      <c r="E30" s="634"/>
      <c r="F30" s="634"/>
      <c r="G30" s="635"/>
      <c r="H30" s="358"/>
      <c r="I30" s="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W30" s="321"/>
      <c r="X30" s="321"/>
    </row>
    <row r="32" spans="2:24" x14ac:dyDescent="0.4">
      <c r="B32" t="s">
        <v>274</v>
      </c>
    </row>
    <row r="33" spans="2:30" x14ac:dyDescent="0.4">
      <c r="C33" s="489"/>
      <c r="D33" s="490"/>
      <c r="E33" s="490"/>
      <c r="F33" s="490"/>
      <c r="G33" s="491"/>
      <c r="H33" s="528" t="str">
        <f>C34</f>
        <v>フォルマーレA</v>
      </c>
      <c r="I33" s="529"/>
      <c r="J33" s="530"/>
      <c r="K33" s="528" t="str">
        <f>C35</f>
        <v>MBFC</v>
      </c>
      <c r="L33" s="529"/>
      <c r="M33" s="530"/>
      <c r="N33" s="528" t="str">
        <f>C36</f>
        <v>ルキナス印西B</v>
      </c>
      <c r="O33" s="529"/>
      <c r="P33" s="530"/>
      <c r="Q33" s="528" t="str">
        <f>C37</f>
        <v>AFU-B</v>
      </c>
      <c r="R33" s="529"/>
      <c r="S33" s="530"/>
      <c r="T33" s="2" t="s">
        <v>2</v>
      </c>
      <c r="U33" s="2" t="s">
        <v>3</v>
      </c>
      <c r="V33" s="2" t="s">
        <v>4</v>
      </c>
      <c r="W33" s="356" t="s">
        <v>5</v>
      </c>
      <c r="X33" s="356" t="s">
        <v>6</v>
      </c>
      <c r="Y33" s="356" t="s">
        <v>7</v>
      </c>
      <c r="Z33" s="3" t="s">
        <v>8</v>
      </c>
      <c r="AA33" s="2" t="s">
        <v>9</v>
      </c>
      <c r="AB33" s="2" t="s">
        <v>10</v>
      </c>
      <c r="AC33" s="2" t="s">
        <v>11</v>
      </c>
      <c r="AD33" s="3" t="s">
        <v>12</v>
      </c>
    </row>
    <row r="34" spans="2:30" ht="30" customHeight="1" x14ac:dyDescent="0.4">
      <c r="C34" s="708" t="s">
        <v>399</v>
      </c>
      <c r="D34" s="709"/>
      <c r="E34" s="709"/>
      <c r="F34" s="709"/>
      <c r="G34" s="710"/>
      <c r="H34" s="4"/>
      <c r="I34" s="5"/>
      <c r="J34" s="6"/>
      <c r="K34" s="7">
        <f>I35</f>
        <v>0</v>
      </c>
      <c r="L34" s="8">
        <f>H35</f>
        <v>0</v>
      </c>
      <c r="M34" s="9">
        <f>IF(K34&gt;L34,3,IF(K34=L34,1,0))</f>
        <v>1</v>
      </c>
      <c r="N34" s="7">
        <f>I36</f>
        <v>10</v>
      </c>
      <c r="O34" s="8">
        <f>H36</f>
        <v>4</v>
      </c>
      <c r="P34" s="9">
        <f>IF(N34&gt;O34,3,IF(N34=O34,1,0))</f>
        <v>3</v>
      </c>
      <c r="Q34" s="7">
        <f>I37</f>
        <v>5</v>
      </c>
      <c r="R34" s="8">
        <f>H37</f>
        <v>0</v>
      </c>
      <c r="S34" s="355">
        <f>IF(Q34&gt;R34,3,IF(Q34=R34,1,0))</f>
        <v>3</v>
      </c>
      <c r="T34" s="359">
        <f>J38</f>
        <v>2</v>
      </c>
      <c r="U34" s="359">
        <v>0</v>
      </c>
      <c r="V34" s="359">
        <f>H38</f>
        <v>0</v>
      </c>
      <c r="W34" s="357">
        <f t="shared" ref="W34:X37" si="6">H34+K34+N34+Q34</f>
        <v>15</v>
      </c>
      <c r="X34" s="357">
        <f t="shared" si="6"/>
        <v>4</v>
      </c>
      <c r="Y34" s="357">
        <f>W34-X34</f>
        <v>11</v>
      </c>
      <c r="Z34" s="12">
        <f>J34+M34+P34+S34</f>
        <v>7</v>
      </c>
      <c r="AA34" s="12">
        <f>Y34/100</f>
        <v>0.11</v>
      </c>
      <c r="AB34" s="12">
        <f t="shared" ref="AB34:AB37" si="7">W34/10000</f>
        <v>1.5E-3</v>
      </c>
      <c r="AC34" s="12">
        <f>Z34+AA34+AB34</f>
        <v>7.1115000000000004</v>
      </c>
      <c r="AD34" s="12">
        <f>RANK(AC34,AC34:AC37)</f>
        <v>1</v>
      </c>
    </row>
    <row r="35" spans="2:30" ht="30" customHeight="1" x14ac:dyDescent="0.4">
      <c r="C35" s="708" t="s">
        <v>455</v>
      </c>
      <c r="D35" s="709"/>
      <c r="E35" s="709"/>
      <c r="F35" s="709"/>
      <c r="G35" s="710"/>
      <c r="H35" s="352">
        <v>0</v>
      </c>
      <c r="I35" s="353">
        <v>0</v>
      </c>
      <c r="J35" s="354">
        <f>IF(H35&gt;I35,3,IF(H35=I35,1,0))</f>
        <v>1</v>
      </c>
      <c r="K35" s="16"/>
      <c r="L35" s="17"/>
      <c r="M35" s="18"/>
      <c r="N35" s="19">
        <f>L36</f>
        <v>4</v>
      </c>
      <c r="O35" s="20">
        <f>K36</f>
        <v>0</v>
      </c>
      <c r="P35" s="21">
        <f>IF(N35&gt;O35,3,IF(N35=O35,1,0))</f>
        <v>3</v>
      </c>
      <c r="Q35" s="19">
        <f>L37</f>
        <v>2</v>
      </c>
      <c r="R35" s="20">
        <f>K37</f>
        <v>2</v>
      </c>
      <c r="S35" s="354">
        <f>IF(Q35&gt;R35,3,IF(Q35=R35,1,0))</f>
        <v>1</v>
      </c>
      <c r="T35" s="359">
        <f>M38</f>
        <v>1</v>
      </c>
      <c r="U35" s="359">
        <v>0</v>
      </c>
      <c r="V35" s="359">
        <f>K38</f>
        <v>0</v>
      </c>
      <c r="W35" s="12">
        <f t="shared" si="6"/>
        <v>6</v>
      </c>
      <c r="X35" s="12">
        <f t="shared" si="6"/>
        <v>2</v>
      </c>
      <c r="Y35" s="12">
        <f t="shared" ref="Y35:Y37" si="8">W35-X35</f>
        <v>4</v>
      </c>
      <c r="Z35" s="12">
        <f>J35+M35+P35+S35</f>
        <v>5</v>
      </c>
      <c r="AA35" s="12">
        <f t="shared" ref="AA35:AA37" si="9">Y35/100</f>
        <v>0.04</v>
      </c>
      <c r="AB35" s="12">
        <f t="shared" si="7"/>
        <v>5.9999999999999995E-4</v>
      </c>
      <c r="AC35" s="12">
        <f t="shared" ref="AC35:AC37" si="10">Z35+AA35+AB35</f>
        <v>5.0406000000000004</v>
      </c>
      <c r="AD35" s="12">
        <f>RANK(AC35,AC34:AC37)</f>
        <v>2</v>
      </c>
    </row>
    <row r="36" spans="2:30" ht="30" customHeight="1" x14ac:dyDescent="0.4">
      <c r="C36" s="708" t="s">
        <v>438</v>
      </c>
      <c r="D36" s="709"/>
      <c r="E36" s="709"/>
      <c r="F36" s="709"/>
      <c r="G36" s="710"/>
      <c r="H36" s="352">
        <v>4</v>
      </c>
      <c r="I36" s="353">
        <v>10</v>
      </c>
      <c r="J36" s="354">
        <f>IF(H36&gt;I36,3,IF(H36=I36,1,0))</f>
        <v>0</v>
      </c>
      <c r="K36" s="352">
        <v>0</v>
      </c>
      <c r="L36" s="353">
        <v>4</v>
      </c>
      <c r="M36" s="354">
        <f>IF(K36&gt;L36,3,IF(K36=L36,1,0))</f>
        <v>0</v>
      </c>
      <c r="N36" s="16"/>
      <c r="O36" s="17"/>
      <c r="P36" s="18"/>
      <c r="Q36" s="19">
        <f>O37</f>
        <v>1</v>
      </c>
      <c r="R36" s="20">
        <f>N37</f>
        <v>3</v>
      </c>
      <c r="S36" s="354">
        <f>IF(Q36&gt;R36,3,IF(Q36=R36,1,0))</f>
        <v>0</v>
      </c>
      <c r="T36" s="359">
        <f>P38</f>
        <v>0</v>
      </c>
      <c r="U36" s="359">
        <v>0</v>
      </c>
      <c r="V36" s="359">
        <f>N38</f>
        <v>3</v>
      </c>
      <c r="W36" s="12">
        <f t="shared" si="6"/>
        <v>5</v>
      </c>
      <c r="X36" s="12">
        <f t="shared" si="6"/>
        <v>17</v>
      </c>
      <c r="Y36" s="12">
        <f t="shared" si="8"/>
        <v>-12</v>
      </c>
      <c r="Z36" s="12">
        <f>J36+M36+P36+S36</f>
        <v>0</v>
      </c>
      <c r="AA36" s="12">
        <f t="shared" si="9"/>
        <v>-0.12</v>
      </c>
      <c r="AB36" s="12">
        <f t="shared" si="7"/>
        <v>5.0000000000000001E-4</v>
      </c>
      <c r="AC36" s="12">
        <f t="shared" si="10"/>
        <v>-0.1195</v>
      </c>
      <c r="AD36" s="12">
        <f>RANK(AC36,AC34:AC37)</f>
        <v>4</v>
      </c>
    </row>
    <row r="37" spans="2:30" ht="30" customHeight="1" x14ac:dyDescent="0.4">
      <c r="C37" s="708" t="s">
        <v>422</v>
      </c>
      <c r="D37" s="709"/>
      <c r="E37" s="709"/>
      <c r="F37" s="709"/>
      <c r="G37" s="710"/>
      <c r="H37" s="352">
        <v>0</v>
      </c>
      <c r="I37" s="353">
        <v>5</v>
      </c>
      <c r="J37" s="354">
        <f>IF(H37&gt;I37,3,IF(H37=I37,1,0))</f>
        <v>0</v>
      </c>
      <c r="K37" s="352">
        <v>2</v>
      </c>
      <c r="L37" s="353">
        <v>2</v>
      </c>
      <c r="M37" s="354">
        <f>IF(K37&gt;L37,3,IF(K37=L37,1,0))</f>
        <v>1</v>
      </c>
      <c r="N37" s="352">
        <v>3</v>
      </c>
      <c r="O37" s="353">
        <v>1</v>
      </c>
      <c r="P37" s="354">
        <f>IF(N37&gt;O37,3,IF(N37=O37,1,0))</f>
        <v>3</v>
      </c>
      <c r="Q37" s="16"/>
      <c r="R37" s="17"/>
      <c r="S37" s="18"/>
      <c r="T37" s="359">
        <f>S38</f>
        <v>1</v>
      </c>
      <c r="U37" s="359">
        <v>0</v>
      </c>
      <c r="V37" s="359">
        <f>Q38</f>
        <v>1</v>
      </c>
      <c r="W37" s="12">
        <f t="shared" si="6"/>
        <v>5</v>
      </c>
      <c r="X37" s="12">
        <f t="shared" si="6"/>
        <v>8</v>
      </c>
      <c r="Y37" s="12">
        <f t="shared" si="8"/>
        <v>-3</v>
      </c>
      <c r="Z37" s="12">
        <f>J37+M37+P37+S37</f>
        <v>4</v>
      </c>
      <c r="AA37" s="12">
        <f t="shared" si="9"/>
        <v>-0.03</v>
      </c>
      <c r="AB37" s="12">
        <f t="shared" si="7"/>
        <v>5.0000000000000001E-4</v>
      </c>
      <c r="AC37" s="12">
        <f t="shared" si="10"/>
        <v>3.9705000000000004</v>
      </c>
      <c r="AD37" s="12">
        <f>RANK(AC37,AC34:AC37)</f>
        <v>3</v>
      </c>
    </row>
    <row r="38" spans="2:30" hidden="1" x14ac:dyDescent="0.4">
      <c r="H38" s="22">
        <f>COUNTIF(J34:J37,3)</f>
        <v>0</v>
      </c>
      <c r="I38" s="22">
        <f>COUNTIF(J34:J37,1)</f>
        <v>1</v>
      </c>
      <c r="J38" s="22">
        <f>COUNTIF(J34:J37,0)</f>
        <v>2</v>
      </c>
      <c r="K38" s="22">
        <f>COUNTIF(M34:M37,3)</f>
        <v>0</v>
      </c>
      <c r="L38" s="22">
        <f>COUNTIF(M34:M37,1)</f>
        <v>2</v>
      </c>
      <c r="M38" s="22">
        <f>COUNTIF(M34:M37,0)</f>
        <v>1</v>
      </c>
      <c r="N38" s="22">
        <f>COUNTIF(P34:P37,3)</f>
        <v>3</v>
      </c>
      <c r="O38" s="22">
        <f>COUNTIF(P34:P37,1)</f>
        <v>0</v>
      </c>
      <c r="P38" s="22">
        <f>COUNTIF(P34:P37,0)</f>
        <v>0</v>
      </c>
      <c r="Q38" s="22">
        <f>COUNTIF(S34:S37,3)</f>
        <v>1</v>
      </c>
      <c r="R38" s="22">
        <f>COUNTIF(S34:S37,1)</f>
        <v>1</v>
      </c>
      <c r="S38" s="22">
        <f>COUNTIF(S34:S37,0)</f>
        <v>1</v>
      </c>
    </row>
    <row r="39" spans="2:30" x14ac:dyDescent="0.4">
      <c r="B39" t="s">
        <v>275</v>
      </c>
    </row>
    <row r="40" spans="2:30" x14ac:dyDescent="0.4">
      <c r="C40" s="489"/>
      <c r="D40" s="490"/>
      <c r="E40" s="490"/>
      <c r="F40" s="490"/>
      <c r="G40" s="491"/>
      <c r="H40" s="492" t="str">
        <f>C41</f>
        <v>AFU</v>
      </c>
      <c r="I40" s="492"/>
      <c r="J40" s="492"/>
      <c r="K40" s="492" t="str">
        <f>C42</f>
        <v>ルキナス印西A</v>
      </c>
      <c r="L40" s="492"/>
      <c r="M40" s="492"/>
      <c r="N40" s="492" t="str">
        <f>C43</f>
        <v>大久保SC</v>
      </c>
      <c r="O40" s="492"/>
      <c r="P40" s="492"/>
      <c r="Q40" s="492" t="str">
        <f>C44</f>
        <v>フォルマーレB</v>
      </c>
      <c r="R40" s="492"/>
      <c r="S40" s="492"/>
      <c r="T40" s="2" t="s">
        <v>2</v>
      </c>
      <c r="U40" s="2" t="s">
        <v>3</v>
      </c>
      <c r="V40" s="2" t="s">
        <v>4</v>
      </c>
      <c r="W40" s="3" t="s">
        <v>5</v>
      </c>
      <c r="X40" s="3" t="s">
        <v>6</v>
      </c>
      <c r="Y40" s="3" t="s">
        <v>7</v>
      </c>
      <c r="Z40" s="3" t="s">
        <v>8</v>
      </c>
      <c r="AA40" s="2" t="s">
        <v>9</v>
      </c>
      <c r="AB40" s="2" t="s">
        <v>10</v>
      </c>
      <c r="AC40" s="2" t="s">
        <v>11</v>
      </c>
      <c r="AD40" s="3" t="s">
        <v>12</v>
      </c>
    </row>
    <row r="41" spans="2:30" ht="30" customHeight="1" x14ac:dyDescent="0.4">
      <c r="C41" s="708" t="s">
        <v>349</v>
      </c>
      <c r="D41" s="709"/>
      <c r="E41" s="709"/>
      <c r="F41" s="709"/>
      <c r="G41" s="710"/>
      <c r="H41" s="4"/>
      <c r="I41" s="5"/>
      <c r="J41" s="6"/>
      <c r="K41" s="7">
        <f>I42</f>
        <v>3</v>
      </c>
      <c r="L41" s="8">
        <f>H42</f>
        <v>4</v>
      </c>
      <c r="M41" s="9">
        <f>IF(K41&gt;L41,3,IF(K41=L41,1,0))</f>
        <v>0</v>
      </c>
      <c r="N41" s="7">
        <f>I43</f>
        <v>3</v>
      </c>
      <c r="O41" s="8">
        <f>H43</f>
        <v>2</v>
      </c>
      <c r="P41" s="9">
        <f>IF(N41&gt;O41,3,IF(N41=O41,1,0))</f>
        <v>3</v>
      </c>
      <c r="Q41" s="7">
        <f>I44</f>
        <v>4</v>
      </c>
      <c r="R41" s="8">
        <f>H44</f>
        <v>0</v>
      </c>
      <c r="S41" s="10">
        <f>IF(Q41&gt;R41,3,IF(Q41=R41,1,0))</f>
        <v>3</v>
      </c>
      <c r="T41" s="11">
        <f>J45</f>
        <v>2</v>
      </c>
      <c r="U41" s="11">
        <v>0</v>
      </c>
      <c r="V41" s="11">
        <f>H45</f>
        <v>1</v>
      </c>
      <c r="W41" s="12">
        <f t="shared" ref="W41:X44" si="11">H41+K41+N41+Q41</f>
        <v>10</v>
      </c>
      <c r="X41" s="12">
        <f t="shared" si="11"/>
        <v>6</v>
      </c>
      <c r="Y41" s="12">
        <f>W41-X41</f>
        <v>4</v>
      </c>
      <c r="Z41" s="12">
        <f>J41+M41+P41+S41</f>
        <v>6</v>
      </c>
      <c r="AA41" s="12">
        <f>Y41/100</f>
        <v>0.04</v>
      </c>
      <c r="AB41" s="12">
        <f t="shared" ref="AB41:AB44" si="12">W41/10000</f>
        <v>1E-3</v>
      </c>
      <c r="AC41" s="12">
        <f>Z41+AA41+AB41</f>
        <v>6.0410000000000004</v>
      </c>
      <c r="AD41" s="12">
        <f>RANK(AC41,AC41:AC44)</f>
        <v>2</v>
      </c>
    </row>
    <row r="42" spans="2:30" ht="30" customHeight="1" x14ac:dyDescent="0.4">
      <c r="C42" s="708" t="s">
        <v>437</v>
      </c>
      <c r="D42" s="709"/>
      <c r="E42" s="709"/>
      <c r="F42" s="709"/>
      <c r="G42" s="710"/>
      <c r="H42" s="13">
        <v>4</v>
      </c>
      <c r="I42" s="14">
        <v>3</v>
      </c>
      <c r="J42" s="15">
        <f>IF(H42&gt;I42,3,IF(H42=I42,1,0))</f>
        <v>3</v>
      </c>
      <c r="K42" s="16"/>
      <c r="L42" s="17"/>
      <c r="M42" s="18"/>
      <c r="N42" s="19">
        <f>L43</f>
        <v>2</v>
      </c>
      <c r="O42" s="20">
        <f>K43</f>
        <v>2</v>
      </c>
      <c r="P42" s="21">
        <f>IF(N42&gt;O42,3,IF(N42=O42,1,0))</f>
        <v>1</v>
      </c>
      <c r="Q42" s="19">
        <f>L44</f>
        <v>3</v>
      </c>
      <c r="R42" s="20">
        <f>K44</f>
        <v>1</v>
      </c>
      <c r="S42" s="15">
        <f>IF(Q42&gt;R42,3,IF(Q42=R42,1,0))</f>
        <v>3</v>
      </c>
      <c r="T42" s="11">
        <f>M45</f>
        <v>2</v>
      </c>
      <c r="U42" s="11">
        <v>0</v>
      </c>
      <c r="V42" s="11">
        <f>K45</f>
        <v>0</v>
      </c>
      <c r="W42" s="12">
        <f t="shared" si="11"/>
        <v>9</v>
      </c>
      <c r="X42" s="12">
        <f t="shared" si="11"/>
        <v>6</v>
      </c>
      <c r="Y42" s="12">
        <f t="shared" ref="Y42:Y44" si="13">W42-X42</f>
        <v>3</v>
      </c>
      <c r="Z42" s="12">
        <f>J42+M42+P42+S42</f>
        <v>7</v>
      </c>
      <c r="AA42" s="12">
        <f t="shared" ref="AA42:AA44" si="14">Y42/100</f>
        <v>0.03</v>
      </c>
      <c r="AB42" s="12">
        <f t="shared" si="12"/>
        <v>8.9999999999999998E-4</v>
      </c>
      <c r="AC42" s="12">
        <f t="shared" ref="AC42:AC44" si="15">Z42+AA42+AB42</f>
        <v>7.0308999999999999</v>
      </c>
      <c r="AD42" s="12">
        <f>RANK(AC42,AC41:AC44)</f>
        <v>1</v>
      </c>
    </row>
    <row r="43" spans="2:30" ht="30" customHeight="1" x14ac:dyDescent="0.4">
      <c r="C43" s="708" t="s">
        <v>452</v>
      </c>
      <c r="D43" s="709"/>
      <c r="E43" s="709"/>
      <c r="F43" s="709"/>
      <c r="G43" s="710"/>
      <c r="H43" s="13">
        <v>2</v>
      </c>
      <c r="I43" s="14">
        <v>3</v>
      </c>
      <c r="J43" s="15">
        <f>IF(H43&gt;I43,3,IF(H43=I43,1,0))</f>
        <v>0</v>
      </c>
      <c r="K43" s="13">
        <v>2</v>
      </c>
      <c r="L43" s="14">
        <v>2</v>
      </c>
      <c r="M43" s="15">
        <f>IF(K43&gt;L43,3,IF(K43=L43,1,0))</f>
        <v>1</v>
      </c>
      <c r="N43" s="16"/>
      <c r="O43" s="17"/>
      <c r="P43" s="18"/>
      <c r="Q43" s="19">
        <f>O44</f>
        <v>2</v>
      </c>
      <c r="R43" s="20">
        <f>N44</f>
        <v>4</v>
      </c>
      <c r="S43" s="15">
        <f>IF(Q43&gt;R43,3,IF(Q43=R43,1,0))</f>
        <v>0</v>
      </c>
      <c r="T43" s="11">
        <f>P45</f>
        <v>0</v>
      </c>
      <c r="U43" s="11">
        <v>0</v>
      </c>
      <c r="V43" s="11">
        <f>N45</f>
        <v>2</v>
      </c>
      <c r="W43" s="12">
        <f t="shared" si="11"/>
        <v>6</v>
      </c>
      <c r="X43" s="12">
        <f t="shared" si="11"/>
        <v>9</v>
      </c>
      <c r="Y43" s="12">
        <f t="shared" si="13"/>
        <v>-3</v>
      </c>
      <c r="Z43" s="12">
        <f>J43+M43+P43+S43</f>
        <v>1</v>
      </c>
      <c r="AA43" s="12">
        <f t="shared" si="14"/>
        <v>-0.03</v>
      </c>
      <c r="AB43" s="12">
        <f t="shared" si="12"/>
        <v>5.9999999999999995E-4</v>
      </c>
      <c r="AC43" s="12">
        <f t="shared" si="15"/>
        <v>0.97060000000000002</v>
      </c>
      <c r="AD43" s="12">
        <f>RANK(AC43,AC41:AC44)</f>
        <v>4</v>
      </c>
    </row>
    <row r="44" spans="2:30" ht="30" customHeight="1" x14ac:dyDescent="0.4">
      <c r="C44" s="708" t="s">
        <v>406</v>
      </c>
      <c r="D44" s="709"/>
      <c r="E44" s="709"/>
      <c r="F44" s="709"/>
      <c r="G44" s="710"/>
      <c r="H44" s="13">
        <v>0</v>
      </c>
      <c r="I44" s="14">
        <v>4</v>
      </c>
      <c r="J44" s="15">
        <f>IF(H44&gt;I44,3,IF(H44=I44,1,0))</f>
        <v>0</v>
      </c>
      <c r="K44" s="13">
        <v>1</v>
      </c>
      <c r="L44" s="14">
        <v>3</v>
      </c>
      <c r="M44" s="15">
        <f>IF(K44&gt;L44,3,IF(K44=L44,1,0))</f>
        <v>0</v>
      </c>
      <c r="N44" s="13">
        <v>4</v>
      </c>
      <c r="O44" s="14">
        <v>2</v>
      </c>
      <c r="P44" s="15">
        <f>IF(N44&gt;O44,3,IF(N44=O44,1,0))</f>
        <v>3</v>
      </c>
      <c r="Q44" s="16"/>
      <c r="R44" s="17"/>
      <c r="S44" s="18"/>
      <c r="T44" s="11">
        <f>S45</f>
        <v>1</v>
      </c>
      <c r="U44" s="11">
        <v>0</v>
      </c>
      <c r="V44" s="11">
        <f>Q45</f>
        <v>2</v>
      </c>
      <c r="W44" s="12">
        <f t="shared" si="11"/>
        <v>5</v>
      </c>
      <c r="X44" s="12">
        <f t="shared" si="11"/>
        <v>9</v>
      </c>
      <c r="Y44" s="12">
        <f t="shared" si="13"/>
        <v>-4</v>
      </c>
      <c r="Z44" s="12">
        <f>J44+M44+P44+S44</f>
        <v>3</v>
      </c>
      <c r="AA44" s="12">
        <f t="shared" si="14"/>
        <v>-0.04</v>
      </c>
      <c r="AB44" s="12">
        <f t="shared" si="12"/>
        <v>5.0000000000000001E-4</v>
      </c>
      <c r="AC44" s="12">
        <f t="shared" si="15"/>
        <v>2.9605000000000001</v>
      </c>
      <c r="AD44" s="12">
        <f>RANK(AC44,AC41:AC44)</f>
        <v>3</v>
      </c>
    </row>
    <row r="45" spans="2:30" hidden="1" x14ac:dyDescent="0.4">
      <c r="H45" s="22">
        <f>COUNTIF(J41:J44,3)</f>
        <v>1</v>
      </c>
      <c r="I45" s="22">
        <f>COUNTIF(J41:J44,1)</f>
        <v>0</v>
      </c>
      <c r="J45" s="22">
        <f>COUNTIF(J41:J44,0)</f>
        <v>2</v>
      </c>
      <c r="K45" s="22">
        <f>COUNTIF(M41:M44,3)</f>
        <v>0</v>
      </c>
      <c r="L45" s="22">
        <f>COUNTIF(M41:M44,1)</f>
        <v>1</v>
      </c>
      <c r="M45" s="22">
        <f>COUNTIF(M41:M44,0)</f>
        <v>2</v>
      </c>
      <c r="N45" s="22">
        <f>COUNTIF(P41:P44,3)</f>
        <v>2</v>
      </c>
      <c r="O45" s="22">
        <f>COUNTIF(P41:P44,1)</f>
        <v>1</v>
      </c>
      <c r="P45" s="22">
        <f>COUNTIF(P41:P44,0)</f>
        <v>0</v>
      </c>
      <c r="Q45" s="22">
        <f>COUNTIF(S41:S44,3)</f>
        <v>2</v>
      </c>
      <c r="R45" s="22">
        <f>COUNTIF(S41:S44,1)</f>
        <v>0</v>
      </c>
      <c r="S45" s="22">
        <f>COUNTIF(S41:S44,0)</f>
        <v>1</v>
      </c>
    </row>
    <row r="47" spans="2:30" ht="14.1" customHeight="1" x14ac:dyDescent="0.4">
      <c r="C47" s="332" t="s">
        <v>75</v>
      </c>
      <c r="D47" s="332"/>
      <c r="E47" s="332"/>
    </row>
    <row r="48" spans="2:30" ht="14.1" customHeight="1" thickBot="1" x14ac:dyDescent="0.45">
      <c r="C48" s="682" t="s">
        <v>588</v>
      </c>
      <c r="D48" s="683"/>
      <c r="E48" s="683"/>
      <c r="F48" s="683"/>
      <c r="G48" s="684"/>
      <c r="H48" s="358" t="s">
        <v>20</v>
      </c>
      <c r="I48" s="358" t="s">
        <v>21</v>
      </c>
      <c r="J48" s="321"/>
      <c r="K48" s="637"/>
      <c r="L48" s="637"/>
      <c r="M48" s="637"/>
      <c r="N48" s="637"/>
      <c r="O48" s="321"/>
      <c r="P48" s="321"/>
      <c r="Q48" s="637"/>
      <c r="R48" s="637"/>
      <c r="S48" s="637"/>
      <c r="T48" s="637"/>
      <c r="V48" s="582"/>
      <c r="W48" s="582"/>
      <c r="X48" s="582"/>
    </row>
    <row r="49" spans="2:30" ht="14.1" customHeight="1" x14ac:dyDescent="0.4">
      <c r="C49" s="685"/>
      <c r="D49" s="686"/>
      <c r="E49" s="686"/>
      <c r="F49" s="686"/>
      <c r="G49" s="687"/>
      <c r="H49" s="322"/>
      <c r="I49" s="323">
        <v>1</v>
      </c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V49" s="582"/>
      <c r="W49" s="582"/>
      <c r="X49" s="582"/>
    </row>
    <row r="50" spans="2:30" ht="14.1" customHeight="1" thickBot="1" x14ac:dyDescent="0.45">
      <c r="C50" s="358"/>
      <c r="D50" s="358"/>
      <c r="E50" s="358"/>
      <c r="F50" s="358"/>
      <c r="G50" s="358"/>
      <c r="H50" s="358"/>
      <c r="I50" s="26"/>
      <c r="J50" s="321"/>
      <c r="K50" s="630" t="str">
        <f>IF(H49&gt;H52,C48,IF(I49&gt;I52,C48,C52))</f>
        <v>AFU</v>
      </c>
      <c r="L50" s="631"/>
      <c r="M50" s="631"/>
      <c r="N50" s="631"/>
      <c r="O50" s="632"/>
      <c r="P50" s="321"/>
      <c r="Q50" s="358" t="s">
        <v>20</v>
      </c>
      <c r="R50" s="358" t="s">
        <v>21</v>
      </c>
      <c r="S50" s="321"/>
      <c r="V50" s="582"/>
      <c r="W50" s="582"/>
      <c r="X50" s="582"/>
    </row>
    <row r="51" spans="2:30" ht="14.1" customHeight="1" x14ac:dyDescent="0.4">
      <c r="C51" s="358"/>
      <c r="D51" s="358"/>
      <c r="E51" s="358"/>
      <c r="F51" s="358"/>
      <c r="G51" s="358"/>
      <c r="H51" s="358"/>
      <c r="I51" s="324"/>
      <c r="J51" s="321"/>
      <c r="K51" s="633"/>
      <c r="L51" s="634"/>
      <c r="M51" s="634"/>
      <c r="N51" s="634"/>
      <c r="O51" s="635"/>
      <c r="P51" s="321"/>
      <c r="Q51" s="325"/>
      <c r="R51" s="323">
        <v>1</v>
      </c>
      <c r="S51" s="321"/>
      <c r="V51" s="582"/>
      <c r="W51" s="582"/>
      <c r="X51" s="582"/>
    </row>
    <row r="52" spans="2:30" ht="14.1" customHeight="1" thickBot="1" x14ac:dyDescent="0.45">
      <c r="C52" s="630" t="s">
        <v>349</v>
      </c>
      <c r="D52" s="631"/>
      <c r="E52" s="631"/>
      <c r="F52" s="631"/>
      <c r="G52" s="632"/>
      <c r="H52" s="327"/>
      <c r="I52" s="328">
        <v>6</v>
      </c>
      <c r="J52" s="321"/>
      <c r="K52" s="321"/>
      <c r="L52" s="321"/>
      <c r="M52" s="321"/>
      <c r="N52" s="321"/>
      <c r="O52" s="321"/>
      <c r="P52" s="321"/>
      <c r="Q52" s="321"/>
      <c r="R52" s="324"/>
      <c r="S52" s="321"/>
      <c r="W52" s="321"/>
      <c r="X52" s="321"/>
    </row>
    <row r="53" spans="2:30" ht="14.1" customHeight="1" x14ac:dyDescent="0.4">
      <c r="C53" s="633"/>
      <c r="D53" s="634"/>
      <c r="E53" s="634"/>
      <c r="F53" s="634"/>
      <c r="G53" s="635"/>
      <c r="H53" s="358"/>
      <c r="I53" s="1"/>
      <c r="J53" s="321"/>
      <c r="K53" s="321"/>
      <c r="L53" s="321"/>
      <c r="M53" s="321"/>
      <c r="N53" s="321"/>
      <c r="O53" s="321" t="s">
        <v>268</v>
      </c>
      <c r="P53" s="321"/>
      <c r="Q53" s="321"/>
      <c r="R53" s="324"/>
      <c r="S53" s="321"/>
      <c r="T53" s="609" t="str">
        <f>IF(Q51&gt;Q57,K50,IF(R51&gt;R57,K50,K57))</f>
        <v>ルキナス印西</v>
      </c>
      <c r="U53" s="534"/>
      <c r="V53" s="534"/>
      <c r="W53" s="534"/>
      <c r="X53" s="535"/>
    </row>
    <row r="54" spans="2:30" ht="14.1" customHeight="1" x14ac:dyDescent="0.4">
      <c r="C54" s="358"/>
      <c r="D54" s="358"/>
      <c r="E54" s="358"/>
      <c r="F54" s="358"/>
      <c r="G54" s="358"/>
      <c r="H54" s="358"/>
      <c r="I54" s="321"/>
      <c r="J54" s="321"/>
      <c r="K54" s="321"/>
      <c r="L54" s="321"/>
      <c r="M54" s="321"/>
      <c r="N54" s="321"/>
      <c r="O54" s="321"/>
      <c r="P54" s="321"/>
      <c r="Q54" s="321"/>
      <c r="R54" s="324"/>
      <c r="S54" s="321"/>
      <c r="T54" s="610"/>
      <c r="U54" s="611"/>
      <c r="V54" s="611"/>
      <c r="W54" s="611"/>
      <c r="X54" s="612"/>
    </row>
    <row r="55" spans="2:30" ht="14.1" customHeight="1" thickBot="1" x14ac:dyDescent="0.45">
      <c r="C55" s="609" t="s">
        <v>589</v>
      </c>
      <c r="D55" s="534"/>
      <c r="E55" s="534"/>
      <c r="F55" s="534"/>
      <c r="G55" s="535"/>
      <c r="H55" s="358" t="s">
        <v>20</v>
      </c>
      <c r="I55" s="358" t="s">
        <v>21</v>
      </c>
      <c r="J55" s="321"/>
      <c r="K55" s="321"/>
      <c r="L55" s="321"/>
      <c r="M55" s="321"/>
      <c r="N55" s="321"/>
      <c r="O55" s="321"/>
      <c r="P55" s="321"/>
      <c r="Q55" s="321"/>
      <c r="R55" s="324"/>
      <c r="S55" s="321"/>
      <c r="T55" s="536"/>
      <c r="U55" s="537"/>
      <c r="V55" s="537"/>
      <c r="W55" s="537"/>
      <c r="X55" s="538"/>
    </row>
    <row r="56" spans="2:30" ht="14.1" customHeight="1" x14ac:dyDescent="0.4">
      <c r="C56" s="536"/>
      <c r="D56" s="537"/>
      <c r="E56" s="537"/>
      <c r="F56" s="537"/>
      <c r="G56" s="538"/>
      <c r="H56" s="322"/>
      <c r="I56" s="323">
        <v>3</v>
      </c>
      <c r="J56" s="321"/>
      <c r="K56" s="321"/>
      <c r="L56" s="321"/>
      <c r="M56" s="321"/>
      <c r="N56" s="321"/>
      <c r="O56" s="321"/>
      <c r="P56" s="321"/>
      <c r="Q56" s="321"/>
      <c r="R56" s="324"/>
      <c r="S56" s="321"/>
      <c r="W56" s="321"/>
      <c r="X56" s="321"/>
    </row>
    <row r="57" spans="2:30" ht="14.1" customHeight="1" thickBot="1" x14ac:dyDescent="0.45">
      <c r="C57" s="358"/>
      <c r="D57" s="358"/>
      <c r="E57" s="358"/>
      <c r="F57" s="358"/>
      <c r="G57" s="358"/>
      <c r="H57" s="358"/>
      <c r="I57" s="324"/>
      <c r="J57" s="321"/>
      <c r="K57" s="609" t="str">
        <f>IF(H56&gt;H59,C55,IF(I56&gt;I59,C55,C59))</f>
        <v>ルキナス印西</v>
      </c>
      <c r="L57" s="534"/>
      <c r="M57" s="534"/>
      <c r="N57" s="534"/>
      <c r="O57" s="535"/>
      <c r="P57" s="321"/>
      <c r="Q57" s="329"/>
      <c r="R57" s="328">
        <v>7</v>
      </c>
      <c r="S57" s="321"/>
      <c r="W57" s="321"/>
      <c r="X57" s="321"/>
    </row>
    <row r="58" spans="2:30" ht="14.1" customHeight="1" x14ac:dyDescent="0.4">
      <c r="C58" s="358"/>
      <c r="D58" s="358"/>
      <c r="E58" s="358"/>
      <c r="F58" s="358"/>
      <c r="G58" s="358"/>
      <c r="H58" s="358"/>
      <c r="I58" s="324"/>
      <c r="J58" s="321"/>
      <c r="K58" s="536"/>
      <c r="L58" s="537"/>
      <c r="M58" s="537"/>
      <c r="N58" s="537"/>
      <c r="O58" s="538"/>
      <c r="P58" s="321"/>
      <c r="Q58" s="321"/>
      <c r="R58" s="1"/>
      <c r="S58" s="321"/>
      <c r="W58" s="321"/>
      <c r="X58" s="321"/>
    </row>
    <row r="59" spans="2:30" ht="14.1" customHeight="1" thickBot="1" x14ac:dyDescent="0.45">
      <c r="C59" s="630" t="s">
        <v>455</v>
      </c>
      <c r="D59" s="631"/>
      <c r="E59" s="631"/>
      <c r="F59" s="631"/>
      <c r="G59" s="632"/>
      <c r="H59" s="327"/>
      <c r="I59" s="328">
        <v>1</v>
      </c>
      <c r="J59" s="321"/>
      <c r="K59" s="321"/>
      <c r="L59" s="321"/>
      <c r="M59" s="321"/>
      <c r="N59" s="321"/>
      <c r="O59" s="321"/>
      <c r="P59" s="321"/>
      <c r="Q59" s="321"/>
      <c r="R59" s="321"/>
      <c r="S59" s="321"/>
      <c r="W59" s="321"/>
      <c r="X59" s="321"/>
    </row>
    <row r="60" spans="2:30" ht="14.1" customHeight="1" x14ac:dyDescent="0.4">
      <c r="C60" s="633"/>
      <c r="D60" s="634"/>
      <c r="E60" s="634"/>
      <c r="F60" s="634"/>
      <c r="G60" s="635"/>
      <c r="H60" s="358"/>
      <c r="I60" s="1"/>
      <c r="J60" s="321"/>
      <c r="K60" s="321"/>
      <c r="L60" s="321"/>
      <c r="M60" s="321"/>
      <c r="N60" s="321"/>
      <c r="O60" s="321"/>
      <c r="P60" s="321"/>
      <c r="Q60" s="321"/>
      <c r="R60" s="321"/>
      <c r="S60" s="321"/>
      <c r="W60" s="321"/>
      <c r="X60" s="321"/>
    </row>
    <row r="62" spans="2:30" x14ac:dyDescent="0.4">
      <c r="B62" t="s">
        <v>276</v>
      </c>
    </row>
    <row r="63" spans="2:30" x14ac:dyDescent="0.4">
      <c r="C63" s="489">
        <v>3</v>
      </c>
      <c r="D63" s="490"/>
      <c r="E63" s="490"/>
      <c r="F63" s="490"/>
      <c r="G63" s="491"/>
      <c r="H63" s="492" t="str">
        <f>C64</f>
        <v>F.S.オーガ</v>
      </c>
      <c r="I63" s="492"/>
      <c r="J63" s="492"/>
      <c r="K63" s="492" t="str">
        <f>C65</f>
        <v>CAVAREIRO</v>
      </c>
      <c r="L63" s="492"/>
      <c r="M63" s="492"/>
      <c r="N63" s="492" t="str">
        <f>C66</f>
        <v>AFU-A</v>
      </c>
      <c r="O63" s="492"/>
      <c r="P63" s="492"/>
      <c r="Q63" s="492" t="str">
        <f>C67</f>
        <v>矢切SC</v>
      </c>
      <c r="R63" s="492"/>
      <c r="S63" s="492"/>
      <c r="T63" s="2" t="s">
        <v>2</v>
      </c>
      <c r="U63" s="2" t="s">
        <v>3</v>
      </c>
      <c r="V63" s="2" t="s">
        <v>4</v>
      </c>
      <c r="W63" s="3" t="s">
        <v>5</v>
      </c>
      <c r="X63" s="3" t="s">
        <v>6</v>
      </c>
      <c r="Y63" s="3" t="s">
        <v>7</v>
      </c>
      <c r="Z63" s="3" t="s">
        <v>8</v>
      </c>
      <c r="AA63" s="2" t="s">
        <v>9</v>
      </c>
      <c r="AB63" s="2" t="s">
        <v>10</v>
      </c>
      <c r="AC63" s="2" t="s">
        <v>11</v>
      </c>
      <c r="AD63" s="3" t="s">
        <v>12</v>
      </c>
    </row>
    <row r="64" spans="2:30" ht="30" customHeight="1" x14ac:dyDescent="0.4">
      <c r="C64" s="711" t="s">
        <v>420</v>
      </c>
      <c r="D64" s="712"/>
      <c r="E64" s="712"/>
      <c r="F64" s="712"/>
      <c r="G64" s="713"/>
      <c r="H64" s="4"/>
      <c r="I64" s="5"/>
      <c r="J64" s="6"/>
      <c r="K64" s="7">
        <f>I65</f>
        <v>14</v>
      </c>
      <c r="L64" s="8">
        <f>H65</f>
        <v>0</v>
      </c>
      <c r="M64" s="9">
        <f>IF(K64&gt;L64,3,IF(K64=L64,1,0))</f>
        <v>3</v>
      </c>
      <c r="N64" s="7">
        <f>I66</f>
        <v>3</v>
      </c>
      <c r="O64" s="8">
        <f>H66</f>
        <v>3</v>
      </c>
      <c r="P64" s="9">
        <f>IF(N64&gt;O64,3,IF(N64=O64,1,0))</f>
        <v>1</v>
      </c>
      <c r="Q64" s="7">
        <f>I67</f>
        <v>5</v>
      </c>
      <c r="R64" s="8">
        <f>H67</f>
        <v>0</v>
      </c>
      <c r="S64" s="10">
        <f>IF(Q64&gt;R64,3,IF(Q64=R64,1,0))</f>
        <v>3</v>
      </c>
      <c r="T64" s="11">
        <f>J68</f>
        <v>2</v>
      </c>
      <c r="U64" s="11">
        <v>0</v>
      </c>
      <c r="V64" s="11">
        <f>H68</f>
        <v>0</v>
      </c>
      <c r="W64" s="12">
        <f t="shared" ref="W64:X67" si="16">H64+K64+N64+Q64</f>
        <v>22</v>
      </c>
      <c r="X64" s="12">
        <f t="shared" si="16"/>
        <v>3</v>
      </c>
      <c r="Y64" s="12">
        <f>W64-X64</f>
        <v>19</v>
      </c>
      <c r="Z64" s="12">
        <f>J64+M64+P64+S64</f>
        <v>7</v>
      </c>
      <c r="AA64" s="12">
        <f>Y64/100</f>
        <v>0.19</v>
      </c>
      <c r="AB64" s="12">
        <f t="shared" ref="AB64:AB67" si="17">W64/10000</f>
        <v>2.2000000000000001E-3</v>
      </c>
      <c r="AC64" s="12">
        <f>Z64+AA64+AB64</f>
        <v>7.1922000000000006</v>
      </c>
      <c r="AD64" s="12">
        <f>RANK(AC64,AC64:AC67)</f>
        <v>1</v>
      </c>
    </row>
    <row r="65" spans="2:30" ht="30" customHeight="1" x14ac:dyDescent="0.4">
      <c r="C65" s="711" t="s">
        <v>506</v>
      </c>
      <c r="D65" s="712"/>
      <c r="E65" s="712"/>
      <c r="F65" s="712"/>
      <c r="G65" s="713"/>
      <c r="H65" s="13">
        <v>0</v>
      </c>
      <c r="I65" s="14">
        <v>14</v>
      </c>
      <c r="J65" s="15">
        <f>IF(H65&gt;I65,3,IF(H65=I65,1,0))</f>
        <v>0</v>
      </c>
      <c r="K65" s="16"/>
      <c r="L65" s="17"/>
      <c r="M65" s="18"/>
      <c r="N65" s="19">
        <f>L66</f>
        <v>3</v>
      </c>
      <c r="O65" s="20">
        <f>K66</f>
        <v>2</v>
      </c>
      <c r="P65" s="21">
        <f>IF(N65&gt;O65,3,IF(N65=O65,1,0))</f>
        <v>3</v>
      </c>
      <c r="Q65" s="19">
        <f>L67</f>
        <v>3</v>
      </c>
      <c r="R65" s="20">
        <f>K67</f>
        <v>4</v>
      </c>
      <c r="S65" s="15">
        <f>IF(Q65&gt;R65,3,IF(Q65=R65,1,0))</f>
        <v>0</v>
      </c>
      <c r="T65" s="11">
        <f>M68</f>
        <v>1</v>
      </c>
      <c r="U65" s="11">
        <v>0</v>
      </c>
      <c r="V65" s="11">
        <f>K68</f>
        <v>2</v>
      </c>
      <c r="W65" s="12">
        <f t="shared" si="16"/>
        <v>6</v>
      </c>
      <c r="X65" s="12">
        <f t="shared" si="16"/>
        <v>20</v>
      </c>
      <c r="Y65" s="12">
        <f t="shared" ref="Y65:Y67" si="18">W65-X65</f>
        <v>-14</v>
      </c>
      <c r="Z65" s="12">
        <f>J65+M65+P65+S65</f>
        <v>3</v>
      </c>
      <c r="AA65" s="12">
        <f t="shared" ref="AA65:AA67" si="19">Y65/100</f>
        <v>-0.14000000000000001</v>
      </c>
      <c r="AB65" s="12">
        <f t="shared" si="17"/>
        <v>5.9999999999999995E-4</v>
      </c>
      <c r="AC65" s="12">
        <f t="shared" ref="AC65:AC67" si="20">Z65+AA65+AB65</f>
        <v>2.8605999999999998</v>
      </c>
      <c r="AD65" s="12">
        <f>RANK(AC65,AC64:AC67)</f>
        <v>3</v>
      </c>
    </row>
    <row r="66" spans="2:30" ht="30" customHeight="1" x14ac:dyDescent="0.4">
      <c r="C66" s="711" t="s">
        <v>453</v>
      </c>
      <c r="D66" s="712"/>
      <c r="E66" s="712"/>
      <c r="F66" s="712"/>
      <c r="G66" s="713"/>
      <c r="H66" s="13">
        <v>3</v>
      </c>
      <c r="I66" s="14">
        <v>3</v>
      </c>
      <c r="J66" s="15">
        <f>IF(H66&gt;I66,3,IF(H66=I66,1,0))</f>
        <v>1</v>
      </c>
      <c r="K66" s="13">
        <v>2</v>
      </c>
      <c r="L66" s="14">
        <v>3</v>
      </c>
      <c r="M66" s="15">
        <f>IF(K66&gt;L66,3,IF(K66=L66,1,0))</f>
        <v>0</v>
      </c>
      <c r="N66" s="16"/>
      <c r="O66" s="17"/>
      <c r="P66" s="18"/>
      <c r="Q66" s="19">
        <f>O67</f>
        <v>1</v>
      </c>
      <c r="R66" s="20">
        <f>N67</f>
        <v>5</v>
      </c>
      <c r="S66" s="15">
        <f>IF(Q66&gt;R66,3,IF(Q66=R66,1,0))</f>
        <v>0</v>
      </c>
      <c r="T66" s="11">
        <f>P68</f>
        <v>0</v>
      </c>
      <c r="U66" s="11">
        <v>0</v>
      </c>
      <c r="V66" s="11">
        <f>N68</f>
        <v>2</v>
      </c>
      <c r="W66" s="12">
        <f t="shared" si="16"/>
        <v>6</v>
      </c>
      <c r="X66" s="12">
        <f t="shared" si="16"/>
        <v>11</v>
      </c>
      <c r="Y66" s="12">
        <f t="shared" si="18"/>
        <v>-5</v>
      </c>
      <c r="Z66" s="12">
        <f>J66+M66+P66+S66</f>
        <v>1</v>
      </c>
      <c r="AA66" s="12">
        <f t="shared" si="19"/>
        <v>-0.05</v>
      </c>
      <c r="AB66" s="12">
        <f t="shared" si="17"/>
        <v>5.9999999999999995E-4</v>
      </c>
      <c r="AC66" s="12">
        <f t="shared" si="20"/>
        <v>0.9506</v>
      </c>
      <c r="AD66" s="12">
        <f>RANK(AC66,AC64:AC67)</f>
        <v>4</v>
      </c>
    </row>
    <row r="67" spans="2:30" ht="30" customHeight="1" x14ac:dyDescent="0.4">
      <c r="C67" s="711" t="s">
        <v>545</v>
      </c>
      <c r="D67" s="712"/>
      <c r="E67" s="712"/>
      <c r="F67" s="712"/>
      <c r="G67" s="713"/>
      <c r="H67" s="13">
        <v>0</v>
      </c>
      <c r="I67" s="14">
        <v>5</v>
      </c>
      <c r="J67" s="15">
        <f>IF(H67&gt;I67,3,IF(H67=I67,1,0))</f>
        <v>0</v>
      </c>
      <c r="K67" s="13">
        <v>4</v>
      </c>
      <c r="L67" s="14">
        <v>3</v>
      </c>
      <c r="M67" s="15">
        <f>IF(K67&gt;L67,3,IF(K67=L67,1,0))</f>
        <v>3</v>
      </c>
      <c r="N67" s="13">
        <v>5</v>
      </c>
      <c r="O67" s="14">
        <v>1</v>
      </c>
      <c r="P67" s="15">
        <f>IF(N67&gt;O67,3,IF(N67=O67,1,0))</f>
        <v>3</v>
      </c>
      <c r="Q67" s="16"/>
      <c r="R67" s="17"/>
      <c r="S67" s="18"/>
      <c r="T67" s="11">
        <f>S68</f>
        <v>2</v>
      </c>
      <c r="U67" s="11">
        <v>0</v>
      </c>
      <c r="V67" s="11">
        <f>Q68</f>
        <v>1</v>
      </c>
      <c r="W67" s="12">
        <f t="shared" si="16"/>
        <v>9</v>
      </c>
      <c r="X67" s="12">
        <f t="shared" si="16"/>
        <v>9</v>
      </c>
      <c r="Y67" s="12">
        <f t="shared" si="18"/>
        <v>0</v>
      </c>
      <c r="Z67" s="12">
        <f>J67+M67+P67+S67</f>
        <v>6</v>
      </c>
      <c r="AA67" s="12">
        <f t="shared" si="19"/>
        <v>0</v>
      </c>
      <c r="AB67" s="12">
        <f t="shared" si="17"/>
        <v>8.9999999999999998E-4</v>
      </c>
      <c r="AC67" s="12">
        <f t="shared" si="20"/>
        <v>6.0008999999999997</v>
      </c>
      <c r="AD67" s="12">
        <f>RANK(AC67,AC64:AC67)</f>
        <v>2</v>
      </c>
    </row>
    <row r="68" spans="2:30" hidden="1" x14ac:dyDescent="0.4">
      <c r="H68" s="22">
        <f>COUNTIF(J64:J67,3)</f>
        <v>0</v>
      </c>
      <c r="I68" s="22">
        <f>COUNTIF(J64:J67,1)</f>
        <v>1</v>
      </c>
      <c r="J68" s="22">
        <f>COUNTIF(J64:J67,0)</f>
        <v>2</v>
      </c>
      <c r="K68" s="22">
        <f>COUNTIF(M64:M67,3)</f>
        <v>2</v>
      </c>
      <c r="L68" s="22">
        <f>COUNTIF(M64:M67,1)</f>
        <v>0</v>
      </c>
      <c r="M68" s="22">
        <f>COUNTIF(M64:M67,0)</f>
        <v>1</v>
      </c>
      <c r="N68" s="22">
        <f>COUNTIF(P64:P67,3)</f>
        <v>2</v>
      </c>
      <c r="O68" s="22">
        <f>COUNTIF(P64:P67,1)</f>
        <v>1</v>
      </c>
      <c r="P68" s="22">
        <f>COUNTIF(P64:P67,0)</f>
        <v>0</v>
      </c>
      <c r="Q68" s="22">
        <f>COUNTIF(S64:S67,3)</f>
        <v>1</v>
      </c>
      <c r="R68" s="22">
        <f>COUNTIF(S64:S67,1)</f>
        <v>0</v>
      </c>
      <c r="S68" s="22">
        <f>COUNTIF(S64:S67,0)</f>
        <v>2</v>
      </c>
    </row>
    <row r="69" spans="2:30" x14ac:dyDescent="0.4">
      <c r="B69" t="s">
        <v>277</v>
      </c>
    </row>
    <row r="70" spans="2:30" x14ac:dyDescent="0.4">
      <c r="C70" s="489">
        <v>4</v>
      </c>
      <c r="D70" s="490"/>
      <c r="E70" s="490"/>
      <c r="F70" s="490"/>
      <c r="G70" s="491"/>
      <c r="H70" s="492" t="str">
        <f>C71</f>
        <v>高柳FC柏</v>
      </c>
      <c r="I70" s="492"/>
      <c r="J70" s="492"/>
      <c r="K70" s="492" t="str">
        <f>C72</f>
        <v>VESPAS－FC</v>
      </c>
      <c r="L70" s="492"/>
      <c r="M70" s="492"/>
      <c r="N70" s="492" t="str">
        <f>C73</f>
        <v>Ambrogio-FC</v>
      </c>
      <c r="O70" s="492"/>
      <c r="P70" s="492"/>
      <c r="Q70" s="492" t="str">
        <f>C74</f>
        <v>AFU-B</v>
      </c>
      <c r="R70" s="492"/>
      <c r="S70" s="492"/>
      <c r="T70" s="2" t="s">
        <v>2</v>
      </c>
      <c r="U70" s="2" t="s">
        <v>3</v>
      </c>
      <c r="V70" s="2" t="s">
        <v>4</v>
      </c>
      <c r="W70" s="3" t="s">
        <v>5</v>
      </c>
      <c r="X70" s="3" t="s">
        <v>6</v>
      </c>
      <c r="Y70" s="3" t="s">
        <v>7</v>
      </c>
      <c r="Z70" s="3" t="s">
        <v>8</v>
      </c>
      <c r="AA70" s="2" t="s">
        <v>9</v>
      </c>
      <c r="AB70" s="2" t="s">
        <v>10</v>
      </c>
      <c r="AC70" s="2" t="s">
        <v>11</v>
      </c>
      <c r="AD70" s="3" t="s">
        <v>12</v>
      </c>
    </row>
    <row r="71" spans="2:30" ht="30" customHeight="1" x14ac:dyDescent="0.4">
      <c r="C71" s="711" t="s">
        <v>449</v>
      </c>
      <c r="D71" s="712"/>
      <c r="E71" s="712"/>
      <c r="F71" s="712"/>
      <c r="G71" s="713"/>
      <c r="H71" s="4"/>
      <c r="I71" s="5"/>
      <c r="J71" s="6"/>
      <c r="K71" s="7">
        <f>I72</f>
        <v>1</v>
      </c>
      <c r="L71" s="8">
        <f>H72</f>
        <v>8</v>
      </c>
      <c r="M71" s="9">
        <f>IF(K71&gt;L71,3,IF(K71=L71,1,0))</f>
        <v>0</v>
      </c>
      <c r="N71" s="7">
        <f>I73</f>
        <v>1</v>
      </c>
      <c r="O71" s="8">
        <f>H73</f>
        <v>2</v>
      </c>
      <c r="P71" s="9">
        <f>IF(N71&gt;O71,3,IF(N71=O71,1,0))</f>
        <v>0</v>
      </c>
      <c r="Q71" s="7">
        <f>I74</f>
        <v>4</v>
      </c>
      <c r="R71" s="8">
        <f>H74</f>
        <v>0</v>
      </c>
      <c r="S71" s="10">
        <f>IF(Q71&gt;R71,3,IF(Q71=R71,1,0))</f>
        <v>3</v>
      </c>
      <c r="T71" s="11">
        <f>J75</f>
        <v>0</v>
      </c>
      <c r="U71" s="11">
        <f>I75</f>
        <v>0</v>
      </c>
      <c r="V71" s="11">
        <f>H75</f>
        <v>0</v>
      </c>
      <c r="W71" s="12">
        <f t="shared" ref="W71:X74" si="21">H71+K71+N71+Q71</f>
        <v>6</v>
      </c>
      <c r="X71" s="12">
        <f t="shared" si="21"/>
        <v>10</v>
      </c>
      <c r="Y71" s="12">
        <f>W71-X71</f>
        <v>-4</v>
      </c>
      <c r="Z71" s="12">
        <f>J71+M71+P71+S71</f>
        <v>3</v>
      </c>
      <c r="AA71" s="12">
        <f>Y71/100</f>
        <v>-0.04</v>
      </c>
      <c r="AB71" s="12">
        <f t="shared" ref="AB71:AB74" si="22">W71/10000</f>
        <v>5.9999999999999995E-4</v>
      </c>
      <c r="AC71" s="12">
        <f>Z71+AA71+AB71</f>
        <v>2.9605999999999999</v>
      </c>
      <c r="AD71" s="12">
        <f>RANK(AC71,AC71:AC74)</f>
        <v>3</v>
      </c>
    </row>
    <row r="72" spans="2:30" ht="30" customHeight="1" x14ac:dyDescent="0.4">
      <c r="C72" s="711" t="s">
        <v>418</v>
      </c>
      <c r="D72" s="712"/>
      <c r="E72" s="712"/>
      <c r="F72" s="712"/>
      <c r="G72" s="713"/>
      <c r="H72" s="13">
        <v>8</v>
      </c>
      <c r="I72" s="14">
        <v>1</v>
      </c>
      <c r="J72" s="15">
        <f>IF(H72&gt;I72,3,IF(H72=I72,1,0))</f>
        <v>3</v>
      </c>
      <c r="K72" s="16"/>
      <c r="L72" s="17"/>
      <c r="M72" s="18"/>
      <c r="N72" s="19">
        <f>L73</f>
        <v>5</v>
      </c>
      <c r="O72" s="20">
        <f>K73</f>
        <v>6</v>
      </c>
      <c r="P72" s="21">
        <f>IF(N72&gt;O72,3,IF(N72=O72,1,0))</f>
        <v>0</v>
      </c>
      <c r="Q72" s="19">
        <f>L74</f>
        <v>11</v>
      </c>
      <c r="R72" s="20">
        <f>K74</f>
        <v>0</v>
      </c>
      <c r="S72" s="15">
        <f>IF(Q72&gt;R72,3,IF(Q72=R72,1,0))</f>
        <v>3</v>
      </c>
      <c r="T72" s="11">
        <f>M75</f>
        <v>0</v>
      </c>
      <c r="U72" s="11">
        <f>L75</f>
        <v>0</v>
      </c>
      <c r="V72" s="11">
        <f>K75</f>
        <v>0</v>
      </c>
      <c r="W72" s="12">
        <f t="shared" si="21"/>
        <v>24</v>
      </c>
      <c r="X72" s="12">
        <f t="shared" si="21"/>
        <v>7</v>
      </c>
      <c r="Y72" s="12">
        <f t="shared" ref="Y72:Y74" si="23">W72-X72</f>
        <v>17</v>
      </c>
      <c r="Z72" s="12">
        <f>J72+M72+P72+S72</f>
        <v>6</v>
      </c>
      <c r="AA72" s="12">
        <f t="shared" ref="AA72:AA74" si="24">Y72/100</f>
        <v>0.17</v>
      </c>
      <c r="AB72" s="12">
        <f t="shared" si="22"/>
        <v>2.3999999999999998E-3</v>
      </c>
      <c r="AC72" s="12">
        <f t="shared" ref="AC72:AC74" si="25">Z72+AA72+AB72</f>
        <v>6.1723999999999997</v>
      </c>
      <c r="AD72" s="12">
        <f>RANK(AC72,AC71:AC74)</f>
        <v>2</v>
      </c>
    </row>
    <row r="73" spans="2:30" ht="30" customHeight="1" x14ac:dyDescent="0.4">
      <c r="C73" s="711" t="s">
        <v>497</v>
      </c>
      <c r="D73" s="712"/>
      <c r="E73" s="712"/>
      <c r="F73" s="712"/>
      <c r="G73" s="713"/>
      <c r="H73" s="13">
        <v>2</v>
      </c>
      <c r="I73" s="14">
        <v>1</v>
      </c>
      <c r="J73" s="15">
        <f>IF(H73&gt;I73,3,IF(H73=I73,1,0))</f>
        <v>3</v>
      </c>
      <c r="K73" s="13">
        <v>6</v>
      </c>
      <c r="L73" s="14">
        <v>5</v>
      </c>
      <c r="M73" s="15">
        <f>IF(K73&gt;L73,3,IF(K73=L73,1,0))</f>
        <v>3</v>
      </c>
      <c r="N73" s="16"/>
      <c r="O73" s="17"/>
      <c r="P73" s="18"/>
      <c r="Q73" s="19">
        <f>O74</f>
        <v>9</v>
      </c>
      <c r="R73" s="20">
        <f>N74</f>
        <v>2</v>
      </c>
      <c r="S73" s="15">
        <f>IF(Q73&gt;R73,3,IF(Q73=R73,1,0))</f>
        <v>3</v>
      </c>
      <c r="T73" s="11">
        <f>P75</f>
        <v>0</v>
      </c>
      <c r="U73" s="11">
        <f>O75</f>
        <v>0</v>
      </c>
      <c r="V73" s="11">
        <f>N75</f>
        <v>0</v>
      </c>
      <c r="W73" s="12">
        <f t="shared" si="21"/>
        <v>17</v>
      </c>
      <c r="X73" s="12">
        <f t="shared" si="21"/>
        <v>8</v>
      </c>
      <c r="Y73" s="12">
        <f t="shared" si="23"/>
        <v>9</v>
      </c>
      <c r="Z73" s="12">
        <f>J73+M73+P73+S73</f>
        <v>9</v>
      </c>
      <c r="AA73" s="12">
        <f t="shared" si="24"/>
        <v>0.09</v>
      </c>
      <c r="AB73" s="12">
        <f t="shared" si="22"/>
        <v>1.6999999999999999E-3</v>
      </c>
      <c r="AC73" s="12">
        <f t="shared" si="25"/>
        <v>9.0916999999999994</v>
      </c>
      <c r="AD73" s="12">
        <f>RANK(AC73,AC71:AC74)</f>
        <v>1</v>
      </c>
    </row>
    <row r="74" spans="2:30" ht="30" customHeight="1" x14ac:dyDescent="0.4">
      <c r="C74" s="711" t="s">
        <v>422</v>
      </c>
      <c r="D74" s="712"/>
      <c r="E74" s="712"/>
      <c r="F74" s="712"/>
      <c r="G74" s="713"/>
      <c r="H74" s="13">
        <v>0</v>
      </c>
      <c r="I74" s="14">
        <v>4</v>
      </c>
      <c r="J74" s="15">
        <f>IF(H74&gt;I74,3,IF(H74=I74,1,0))</f>
        <v>0</v>
      </c>
      <c r="K74" s="13">
        <v>0</v>
      </c>
      <c r="L74" s="14">
        <v>11</v>
      </c>
      <c r="M74" s="15">
        <f>IF(K74&gt;L74,3,IF(K74=L74,1,0))</f>
        <v>0</v>
      </c>
      <c r="N74" s="13">
        <v>2</v>
      </c>
      <c r="O74" s="14">
        <v>9</v>
      </c>
      <c r="P74" s="15">
        <f>IF(N74&gt;O74,3,IF(N74=O74,1,0))</f>
        <v>0</v>
      </c>
      <c r="Q74" s="16"/>
      <c r="R74" s="17"/>
      <c r="S74" s="18"/>
      <c r="T74" s="11">
        <f>S75</f>
        <v>0</v>
      </c>
      <c r="U74" s="11">
        <f>R75</f>
        <v>0</v>
      </c>
      <c r="V74" s="11">
        <f>Q75</f>
        <v>0</v>
      </c>
      <c r="W74" s="12">
        <f t="shared" si="21"/>
        <v>2</v>
      </c>
      <c r="X74" s="12">
        <f t="shared" si="21"/>
        <v>24</v>
      </c>
      <c r="Y74" s="12">
        <f t="shared" si="23"/>
        <v>-22</v>
      </c>
      <c r="Z74" s="12">
        <f>J74+M74+P74+S74</f>
        <v>0</v>
      </c>
      <c r="AA74" s="12">
        <f t="shared" si="24"/>
        <v>-0.22</v>
      </c>
      <c r="AB74" s="12">
        <f t="shared" si="22"/>
        <v>2.0000000000000001E-4</v>
      </c>
      <c r="AC74" s="12">
        <f t="shared" si="25"/>
        <v>-0.2198</v>
      </c>
      <c r="AD74" s="12">
        <f>RANK(AC74,AC71:AC74)</f>
        <v>4</v>
      </c>
    </row>
    <row r="75" spans="2:30" ht="15" customHeight="1" x14ac:dyDescent="0.4"/>
    <row r="76" spans="2:30" ht="14.1" customHeight="1" x14ac:dyDescent="0.4">
      <c r="C76" s="332" t="s">
        <v>85</v>
      </c>
      <c r="D76" s="332"/>
      <c r="E76" s="332"/>
    </row>
    <row r="77" spans="2:30" ht="14.1" customHeight="1" thickBot="1" x14ac:dyDescent="0.45">
      <c r="C77" s="698" t="s">
        <v>590</v>
      </c>
      <c r="D77" s="699"/>
      <c r="E77" s="699"/>
      <c r="F77" s="699"/>
      <c r="G77" s="700"/>
      <c r="H77" s="358" t="s">
        <v>20</v>
      </c>
      <c r="I77" s="358" t="s">
        <v>21</v>
      </c>
      <c r="J77" s="321"/>
      <c r="K77" s="637"/>
      <c r="L77" s="637"/>
      <c r="M77" s="637"/>
      <c r="N77" s="637"/>
      <c r="O77" s="321"/>
      <c r="P77" s="321"/>
      <c r="Q77" s="637"/>
      <c r="R77" s="637"/>
      <c r="S77" s="637"/>
      <c r="T77" s="637"/>
      <c r="V77" s="582"/>
      <c r="W77" s="582"/>
      <c r="X77" s="582"/>
    </row>
    <row r="78" spans="2:30" ht="14.1" customHeight="1" x14ac:dyDescent="0.4">
      <c r="C78" s="701"/>
      <c r="D78" s="702"/>
      <c r="E78" s="702"/>
      <c r="F78" s="702"/>
      <c r="G78" s="703"/>
      <c r="H78" s="322"/>
      <c r="I78" s="323">
        <v>1</v>
      </c>
      <c r="J78" s="321"/>
      <c r="K78" s="321"/>
      <c r="L78" s="321"/>
      <c r="M78" s="321"/>
      <c r="N78" s="321"/>
      <c r="O78" s="321"/>
      <c r="P78" s="321"/>
      <c r="Q78" s="321"/>
      <c r="R78" s="321"/>
      <c r="S78" s="321"/>
      <c r="V78" s="582"/>
      <c r="W78" s="582"/>
      <c r="X78" s="582"/>
    </row>
    <row r="79" spans="2:30" ht="14.1" customHeight="1" thickBot="1" x14ac:dyDescent="0.45">
      <c r="C79" s="358"/>
      <c r="D79" s="358"/>
      <c r="E79" s="358"/>
      <c r="F79" s="358"/>
      <c r="G79" s="358"/>
      <c r="H79" s="358"/>
      <c r="I79" s="26"/>
      <c r="J79" s="321"/>
      <c r="K79" s="609" t="str">
        <f>IF(H78&gt;H81,C77,IF(I78&gt;I81,C77,C81))</f>
        <v>Ambrojio</v>
      </c>
      <c r="L79" s="534"/>
      <c r="M79" s="534"/>
      <c r="N79" s="534"/>
      <c r="O79" s="535"/>
      <c r="P79" s="321"/>
      <c r="Q79" s="358" t="s">
        <v>20</v>
      </c>
      <c r="R79" s="358" t="s">
        <v>21</v>
      </c>
      <c r="S79" s="321"/>
      <c r="V79" s="582"/>
      <c r="W79" s="582"/>
      <c r="X79" s="582"/>
    </row>
    <row r="80" spans="2:30" ht="14.1" customHeight="1" x14ac:dyDescent="0.4">
      <c r="C80" s="358"/>
      <c r="D80" s="358"/>
      <c r="E80" s="358"/>
      <c r="F80" s="358"/>
      <c r="G80" s="358"/>
      <c r="H80" s="358"/>
      <c r="I80" s="324"/>
      <c r="J80" s="321"/>
      <c r="K80" s="536"/>
      <c r="L80" s="537"/>
      <c r="M80" s="537"/>
      <c r="N80" s="537"/>
      <c r="O80" s="538"/>
      <c r="P80" s="321"/>
      <c r="Q80" s="325"/>
      <c r="R80" s="323">
        <v>2</v>
      </c>
      <c r="S80" s="321"/>
      <c r="V80" s="582"/>
      <c r="W80" s="582"/>
      <c r="X80" s="582"/>
    </row>
    <row r="81" spans="3:24" ht="14.1" customHeight="1" thickBot="1" x14ac:dyDescent="0.45">
      <c r="C81" s="630" t="s">
        <v>545</v>
      </c>
      <c r="D81" s="631"/>
      <c r="E81" s="631"/>
      <c r="F81" s="631"/>
      <c r="G81" s="632"/>
      <c r="H81" s="327"/>
      <c r="I81" s="328">
        <v>0</v>
      </c>
      <c r="J81" s="321"/>
      <c r="K81" s="321"/>
      <c r="L81" s="321"/>
      <c r="M81" s="321"/>
      <c r="N81" s="321"/>
      <c r="O81" s="321"/>
      <c r="P81" s="321"/>
      <c r="Q81" s="321"/>
      <c r="R81" s="324"/>
      <c r="S81" s="321"/>
      <c r="W81" s="321"/>
      <c r="X81" s="321"/>
    </row>
    <row r="82" spans="3:24" ht="14.1" customHeight="1" x14ac:dyDescent="0.4">
      <c r="C82" s="633"/>
      <c r="D82" s="634"/>
      <c r="E82" s="634"/>
      <c r="F82" s="634"/>
      <c r="G82" s="635"/>
      <c r="H82" s="358"/>
      <c r="I82" s="1"/>
      <c r="J82" s="321"/>
      <c r="K82" s="321"/>
      <c r="L82" s="321"/>
      <c r="M82" s="321"/>
      <c r="N82" s="321"/>
      <c r="O82" s="321" t="s">
        <v>268</v>
      </c>
      <c r="P82" s="321"/>
      <c r="Q82" s="321"/>
      <c r="R82" s="324"/>
      <c r="S82" s="321"/>
      <c r="T82" s="609" t="str">
        <f>IF(Q80&gt;Q86,K79,IF(R80&gt;R86,K79,K86))</f>
        <v>Ambrojio</v>
      </c>
      <c r="U82" s="534"/>
      <c r="V82" s="534"/>
      <c r="W82" s="534"/>
      <c r="X82" s="535"/>
    </row>
    <row r="83" spans="3:24" ht="14.1" customHeight="1" x14ac:dyDescent="0.4">
      <c r="C83" s="358"/>
      <c r="D83" s="358"/>
      <c r="E83" s="358"/>
      <c r="F83" s="358"/>
      <c r="G83" s="358"/>
      <c r="H83" s="358"/>
      <c r="I83" s="321"/>
      <c r="J83" s="321"/>
      <c r="K83" s="321"/>
      <c r="L83" s="321"/>
      <c r="M83" s="321"/>
      <c r="N83" s="321"/>
      <c r="O83" s="321"/>
      <c r="P83" s="321"/>
      <c r="Q83" s="321"/>
      <c r="R83" s="324"/>
      <c r="S83" s="321"/>
      <c r="T83" s="610"/>
      <c r="U83" s="611"/>
      <c r="V83" s="611"/>
      <c r="W83" s="611"/>
      <c r="X83" s="612"/>
    </row>
    <row r="84" spans="3:24" ht="14.1" customHeight="1" thickBot="1" x14ac:dyDescent="0.45">
      <c r="C84" s="630" t="s">
        <v>420</v>
      </c>
      <c r="D84" s="631"/>
      <c r="E84" s="631"/>
      <c r="F84" s="631"/>
      <c r="G84" s="632"/>
      <c r="H84" s="358" t="s">
        <v>20</v>
      </c>
      <c r="I84" s="358" t="s">
        <v>21</v>
      </c>
      <c r="J84" s="321"/>
      <c r="K84" s="321"/>
      <c r="L84" s="321"/>
      <c r="M84" s="321"/>
      <c r="N84" s="321"/>
      <c r="O84" s="321"/>
      <c r="P84" s="321"/>
      <c r="Q84" s="321"/>
      <c r="R84" s="324"/>
      <c r="S84" s="321"/>
      <c r="T84" s="536"/>
      <c r="U84" s="537"/>
      <c r="V84" s="537"/>
      <c r="W84" s="537"/>
      <c r="X84" s="538"/>
    </row>
    <row r="85" spans="3:24" ht="14.1" customHeight="1" x14ac:dyDescent="0.4">
      <c r="C85" s="633"/>
      <c r="D85" s="634"/>
      <c r="E85" s="634"/>
      <c r="F85" s="634"/>
      <c r="G85" s="635"/>
      <c r="H85" s="322"/>
      <c r="I85" s="323">
        <v>2</v>
      </c>
      <c r="J85" s="321"/>
      <c r="K85" s="321"/>
      <c r="L85" s="321"/>
      <c r="M85" s="321"/>
      <c r="N85" s="321"/>
      <c r="O85" s="321"/>
      <c r="P85" s="321"/>
      <c r="Q85" s="321"/>
      <c r="R85" s="324"/>
      <c r="S85" s="321"/>
      <c r="W85" s="321"/>
      <c r="X85" s="321"/>
    </row>
    <row r="86" spans="3:24" ht="14.1" customHeight="1" thickBot="1" x14ac:dyDescent="0.45">
      <c r="C86" s="358"/>
      <c r="D86" s="358"/>
      <c r="E86" s="358"/>
      <c r="F86" s="358"/>
      <c r="G86" s="358"/>
      <c r="H86" s="358"/>
      <c r="I86" s="324"/>
      <c r="J86" s="321"/>
      <c r="K86" s="630" t="str">
        <f>IF(H85&gt;H88,C84,IF(I85&gt;I88,C84,C88))</f>
        <v>VESPAS</v>
      </c>
      <c r="L86" s="631"/>
      <c r="M86" s="631"/>
      <c r="N86" s="631"/>
      <c r="O86" s="632"/>
      <c r="P86" s="321"/>
      <c r="Q86" s="329"/>
      <c r="R86" s="328">
        <v>1</v>
      </c>
      <c r="S86" s="321"/>
      <c r="W86" s="321"/>
      <c r="X86" s="321"/>
    </row>
    <row r="87" spans="3:24" ht="14.1" customHeight="1" x14ac:dyDescent="0.4">
      <c r="C87" s="358"/>
      <c r="D87" s="358"/>
      <c r="E87" s="358"/>
      <c r="F87" s="358"/>
      <c r="G87" s="358"/>
      <c r="H87" s="358"/>
      <c r="I87" s="324"/>
      <c r="J87" s="321"/>
      <c r="K87" s="633"/>
      <c r="L87" s="634"/>
      <c r="M87" s="634"/>
      <c r="N87" s="634"/>
      <c r="O87" s="635"/>
      <c r="P87" s="321"/>
      <c r="Q87" s="321"/>
      <c r="R87" s="1"/>
      <c r="S87" s="321"/>
      <c r="W87" s="321"/>
      <c r="X87" s="321"/>
    </row>
    <row r="88" spans="3:24" ht="14.1" customHeight="1" thickBot="1" x14ac:dyDescent="0.45">
      <c r="C88" s="630" t="s">
        <v>546</v>
      </c>
      <c r="D88" s="631"/>
      <c r="E88" s="631"/>
      <c r="F88" s="631"/>
      <c r="G88" s="632"/>
      <c r="H88" s="327"/>
      <c r="I88" s="328">
        <v>3</v>
      </c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W88" s="321"/>
      <c r="X88" s="321"/>
    </row>
    <row r="89" spans="3:24" ht="14.1" customHeight="1" x14ac:dyDescent="0.4">
      <c r="C89" s="633"/>
      <c r="D89" s="634"/>
      <c r="E89" s="634"/>
      <c r="F89" s="634"/>
      <c r="G89" s="635"/>
      <c r="H89" s="358"/>
      <c r="I89" s="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W89" s="321"/>
      <c r="X89" s="321"/>
    </row>
    <row r="92" spans="3:24" x14ac:dyDescent="0.4">
      <c r="C92" t="s">
        <v>591</v>
      </c>
      <c r="H92" t="s">
        <v>592</v>
      </c>
      <c r="Q92" t="s">
        <v>593</v>
      </c>
    </row>
    <row r="122" spans="3:21" x14ac:dyDescent="0.4">
      <c r="C122" t="s">
        <v>595</v>
      </c>
      <c r="Q122" t="s">
        <v>594</v>
      </c>
      <c r="U122" s="1" t="s">
        <v>596</v>
      </c>
    </row>
    <row r="152" spans="3:17" x14ac:dyDescent="0.4">
      <c r="C152" t="s">
        <v>597</v>
      </c>
      <c r="Q152" t="s">
        <v>598</v>
      </c>
    </row>
  </sheetData>
  <mergeCells count="94">
    <mergeCell ref="Q70:S70"/>
    <mergeCell ref="C67:G67"/>
    <mergeCell ref="C74:G74"/>
    <mergeCell ref="C73:G73"/>
    <mergeCell ref="C72:G72"/>
    <mergeCell ref="C71:G71"/>
    <mergeCell ref="H70:J70"/>
    <mergeCell ref="K70:M70"/>
    <mergeCell ref="C70:G70"/>
    <mergeCell ref="N70:P70"/>
    <mergeCell ref="C40:G40"/>
    <mergeCell ref="N63:P63"/>
    <mergeCell ref="C66:G66"/>
    <mergeCell ref="C65:G65"/>
    <mergeCell ref="C48:G49"/>
    <mergeCell ref="K48:N48"/>
    <mergeCell ref="Q48:T48"/>
    <mergeCell ref="C64:G64"/>
    <mergeCell ref="H63:J63"/>
    <mergeCell ref="K63:M63"/>
    <mergeCell ref="C63:G63"/>
    <mergeCell ref="N40:P40"/>
    <mergeCell ref="Q40:S40"/>
    <mergeCell ref="C41:G41"/>
    <mergeCell ref="C42:G42"/>
    <mergeCell ref="C43:G43"/>
    <mergeCell ref="H40:J40"/>
    <mergeCell ref="C13:G13"/>
    <mergeCell ref="H10:J10"/>
    <mergeCell ref="C14:G14"/>
    <mergeCell ref="C33:G33"/>
    <mergeCell ref="H33:J33"/>
    <mergeCell ref="K10:M10"/>
    <mergeCell ref="N10:P10"/>
    <mergeCell ref="Q10:S10"/>
    <mergeCell ref="C11:G11"/>
    <mergeCell ref="C12:G12"/>
    <mergeCell ref="C4:G4"/>
    <mergeCell ref="C5:G5"/>
    <mergeCell ref="C6:G6"/>
    <mergeCell ref="C7:G7"/>
    <mergeCell ref="C10:G10"/>
    <mergeCell ref="A1:AD1"/>
    <mergeCell ref="C3:G3"/>
    <mergeCell ref="H3:J3"/>
    <mergeCell ref="K3:M3"/>
    <mergeCell ref="N3:P3"/>
    <mergeCell ref="Q3:S3"/>
    <mergeCell ref="C88:G89"/>
    <mergeCell ref="C77:G78"/>
    <mergeCell ref="K77:N77"/>
    <mergeCell ref="Q77:T77"/>
    <mergeCell ref="V77:X77"/>
    <mergeCell ref="V78:X78"/>
    <mergeCell ref="K79:O80"/>
    <mergeCell ref="V79:X79"/>
    <mergeCell ref="V80:X80"/>
    <mergeCell ref="C29:G30"/>
    <mergeCell ref="C81:G82"/>
    <mergeCell ref="T82:X84"/>
    <mergeCell ref="C84:G85"/>
    <mergeCell ref="K86:O87"/>
    <mergeCell ref="C59:G60"/>
    <mergeCell ref="Q33:S33"/>
    <mergeCell ref="K33:M33"/>
    <mergeCell ref="N33:P33"/>
    <mergeCell ref="C34:G34"/>
    <mergeCell ref="C35:G35"/>
    <mergeCell ref="C36:G36"/>
    <mergeCell ref="C37:G37"/>
    <mergeCell ref="Q63:S63"/>
    <mergeCell ref="C44:G44"/>
    <mergeCell ref="K40:M40"/>
    <mergeCell ref="C52:G53"/>
    <mergeCell ref="T53:X55"/>
    <mergeCell ref="C55:G56"/>
    <mergeCell ref="K57:O58"/>
    <mergeCell ref="C18:G19"/>
    <mergeCell ref="K18:N18"/>
    <mergeCell ref="Q18:T18"/>
    <mergeCell ref="V18:X18"/>
    <mergeCell ref="V19:X19"/>
    <mergeCell ref="K20:O21"/>
    <mergeCell ref="V20:X20"/>
    <mergeCell ref="V21:X21"/>
    <mergeCell ref="C22:G23"/>
    <mergeCell ref="T23:X25"/>
    <mergeCell ref="C25:G26"/>
    <mergeCell ref="K27:O28"/>
    <mergeCell ref="V48:X48"/>
    <mergeCell ref="V49:X49"/>
    <mergeCell ref="K50:O51"/>
    <mergeCell ref="V50:X50"/>
    <mergeCell ref="V51:X51"/>
  </mergeCells>
  <phoneticPr fontId="2"/>
  <pageMargins left="0" right="0" top="0" bottom="0" header="0.31496062992125984" footer="0.31496062992125984"/>
  <pageSetup paperSize="8" scale="15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E6CA6-15DA-413C-BA13-AFC0D0016F16}">
  <dimension ref="A1:K22"/>
  <sheetViews>
    <sheetView workbookViewId="0">
      <selection activeCell="G16" sqref="G16"/>
    </sheetView>
  </sheetViews>
  <sheetFormatPr defaultRowHeight="18.75" x14ac:dyDescent="0.4"/>
  <cols>
    <col min="2" max="2" width="7.625" customWidth="1"/>
    <col min="4" max="4" width="7.25" customWidth="1"/>
    <col min="6" max="6" width="5.625" customWidth="1"/>
    <col min="7" max="7" width="15.875" customWidth="1"/>
    <col min="8" max="8" width="8.5" customWidth="1"/>
    <col min="9" max="9" width="10" customWidth="1"/>
    <col min="10" max="10" width="18.875" customWidth="1"/>
    <col min="11" max="11" width="22.25" customWidth="1"/>
  </cols>
  <sheetData>
    <row r="1" spans="1:11" ht="19.899999999999999" customHeight="1" x14ac:dyDescent="0.4">
      <c r="A1" s="407" t="s">
        <v>46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</row>
    <row r="2" spans="1:11" ht="19.899999999999999" customHeight="1" x14ac:dyDescent="0.4">
      <c r="A2" s="407"/>
      <c r="B2" s="407"/>
      <c r="C2" s="407"/>
      <c r="D2" s="407"/>
      <c r="E2" s="407"/>
      <c r="F2" s="407"/>
      <c r="G2" s="407"/>
      <c r="H2" s="407"/>
      <c r="I2" s="407"/>
      <c r="J2" s="407"/>
      <c r="K2" s="407"/>
    </row>
    <row r="3" spans="1:11" ht="19.899999999999999" customHeight="1" x14ac:dyDescent="0.4">
      <c r="A3" s="408" t="s">
        <v>242</v>
      </c>
      <c r="B3" s="408"/>
      <c r="C3" s="409" t="s">
        <v>243</v>
      </c>
      <c r="D3" s="409"/>
      <c r="E3" s="409"/>
      <c r="F3" s="409"/>
      <c r="G3" s="409" t="s">
        <v>244</v>
      </c>
      <c r="H3" s="409"/>
      <c r="I3" s="409"/>
      <c r="J3" s="409"/>
      <c r="K3" s="409"/>
    </row>
    <row r="4" spans="1:11" ht="19.899999999999999" customHeight="1" x14ac:dyDescent="0.4"/>
    <row r="5" spans="1:11" ht="19.899999999999999" customHeight="1" x14ac:dyDescent="0.4">
      <c r="A5" s="410" t="s">
        <v>63</v>
      </c>
      <c r="B5" s="411"/>
      <c r="C5" s="410" t="s">
        <v>245</v>
      </c>
      <c r="D5" s="412"/>
      <c r="E5" s="410" t="s">
        <v>246</v>
      </c>
      <c r="F5" s="411"/>
      <c r="G5" s="71" t="s">
        <v>247</v>
      </c>
      <c r="H5" s="72" t="s">
        <v>248</v>
      </c>
      <c r="I5" s="72" t="s">
        <v>249</v>
      </c>
      <c r="J5" s="72" t="s">
        <v>250</v>
      </c>
      <c r="K5" s="72" t="s">
        <v>251</v>
      </c>
    </row>
    <row r="6" spans="1:11" ht="19.899999999999999" customHeight="1" x14ac:dyDescent="0.4">
      <c r="A6" s="413" t="s">
        <v>64</v>
      </c>
      <c r="B6" s="414"/>
      <c r="C6" s="413" t="s">
        <v>65</v>
      </c>
      <c r="D6" s="417"/>
      <c r="E6" s="413" t="s">
        <v>252</v>
      </c>
      <c r="F6" s="414"/>
      <c r="G6" s="73" t="s">
        <v>68</v>
      </c>
      <c r="H6" s="22"/>
      <c r="I6" s="22"/>
      <c r="J6" s="22"/>
      <c r="K6" s="22"/>
    </row>
    <row r="7" spans="1:11" ht="19.899999999999999" customHeight="1" x14ac:dyDescent="0.4">
      <c r="A7" s="415"/>
      <c r="B7" s="416"/>
      <c r="C7" s="415"/>
      <c r="D7" s="418"/>
      <c r="E7" s="415"/>
      <c r="F7" s="416"/>
      <c r="G7" s="73" t="s">
        <v>70</v>
      </c>
      <c r="H7" s="22"/>
      <c r="I7" s="22"/>
      <c r="J7" s="22"/>
      <c r="K7" s="22"/>
    </row>
    <row r="8" spans="1:11" ht="19.899999999999999" customHeight="1" x14ac:dyDescent="0.4">
      <c r="A8" s="415"/>
      <c r="B8" s="416"/>
      <c r="C8" s="415"/>
      <c r="D8" s="418"/>
      <c r="E8" s="415"/>
      <c r="F8" s="416"/>
      <c r="G8" s="73" t="s">
        <v>72</v>
      </c>
      <c r="H8" s="22"/>
      <c r="I8" s="22"/>
      <c r="J8" s="22"/>
      <c r="K8" s="22"/>
    </row>
    <row r="9" spans="1:11" ht="19.899999999999999" customHeight="1" x14ac:dyDescent="0.4">
      <c r="A9" s="415"/>
      <c r="B9" s="416"/>
      <c r="C9" s="415"/>
      <c r="D9" s="418"/>
      <c r="E9" s="415"/>
      <c r="F9" s="416"/>
      <c r="G9" s="73" t="s">
        <v>253</v>
      </c>
      <c r="H9" s="22"/>
      <c r="I9" s="22"/>
      <c r="J9" s="22"/>
      <c r="K9" s="22"/>
    </row>
    <row r="10" spans="1:11" ht="19.899999999999999" customHeight="1" x14ac:dyDescent="0.4">
      <c r="A10" s="413" t="s">
        <v>75</v>
      </c>
      <c r="B10" s="414"/>
      <c r="C10" s="413" t="s">
        <v>76</v>
      </c>
      <c r="D10" s="417"/>
      <c r="E10" s="413" t="s">
        <v>252</v>
      </c>
      <c r="F10" s="414"/>
      <c r="G10" s="73" t="s">
        <v>254</v>
      </c>
      <c r="H10" s="22"/>
      <c r="I10" s="22"/>
      <c r="J10" s="22"/>
      <c r="K10" s="22"/>
    </row>
    <row r="11" spans="1:11" ht="19.899999999999999" customHeight="1" x14ac:dyDescent="0.4">
      <c r="A11" s="415"/>
      <c r="B11" s="416"/>
      <c r="C11" s="415"/>
      <c r="D11" s="418"/>
      <c r="E11" s="415"/>
      <c r="F11" s="416"/>
      <c r="G11" s="73" t="s">
        <v>80</v>
      </c>
      <c r="H11" s="22"/>
      <c r="I11" s="22"/>
      <c r="J11" s="22"/>
      <c r="K11" s="22"/>
    </row>
    <row r="12" spans="1:11" ht="19.899999999999999" customHeight="1" x14ac:dyDescent="0.4">
      <c r="A12" s="415"/>
      <c r="B12" s="416"/>
      <c r="C12" s="415"/>
      <c r="D12" s="418"/>
      <c r="E12" s="415"/>
      <c r="F12" s="416"/>
      <c r="G12" s="73" t="s">
        <v>82</v>
      </c>
      <c r="H12" s="22"/>
      <c r="I12" s="22"/>
      <c r="J12" s="22"/>
      <c r="K12" s="22"/>
    </row>
    <row r="13" spans="1:11" ht="19.899999999999999" customHeight="1" x14ac:dyDescent="0.4">
      <c r="A13" s="415"/>
      <c r="B13" s="416"/>
      <c r="C13" s="415"/>
      <c r="D13" s="418"/>
      <c r="E13" s="415"/>
      <c r="F13" s="416"/>
      <c r="G13" s="73" t="s">
        <v>255</v>
      </c>
      <c r="H13" s="22"/>
      <c r="I13" s="22"/>
      <c r="J13" s="22"/>
      <c r="K13" s="22"/>
    </row>
    <row r="14" spans="1:11" ht="19.899999999999999" customHeight="1" x14ac:dyDescent="0.4">
      <c r="A14" s="413" t="s">
        <v>85</v>
      </c>
      <c r="B14" s="414"/>
      <c r="C14" s="413" t="s">
        <v>86</v>
      </c>
      <c r="D14" s="417"/>
      <c r="E14" s="413" t="s">
        <v>252</v>
      </c>
      <c r="F14" s="414"/>
      <c r="G14" s="73" t="s">
        <v>256</v>
      </c>
      <c r="H14" s="22"/>
      <c r="I14" s="22"/>
      <c r="J14" s="22"/>
      <c r="K14" s="22"/>
    </row>
    <row r="15" spans="1:11" ht="19.899999999999999" customHeight="1" x14ac:dyDescent="0.4">
      <c r="A15" s="415"/>
      <c r="B15" s="416"/>
      <c r="C15" s="415"/>
      <c r="D15" s="418"/>
      <c r="E15" s="415"/>
      <c r="F15" s="416"/>
      <c r="G15" s="73" t="s">
        <v>90</v>
      </c>
      <c r="H15" s="22"/>
      <c r="I15" s="22"/>
      <c r="J15" s="22"/>
      <c r="K15" s="22"/>
    </row>
    <row r="16" spans="1:11" ht="19.899999999999999" customHeight="1" x14ac:dyDescent="0.4">
      <c r="A16" s="415"/>
      <c r="B16" s="416"/>
      <c r="C16" s="415"/>
      <c r="D16" s="418"/>
      <c r="E16" s="415"/>
      <c r="F16" s="416"/>
      <c r="G16" s="73" t="s">
        <v>91</v>
      </c>
      <c r="H16" s="22"/>
      <c r="I16" s="22"/>
      <c r="J16" s="22"/>
      <c r="K16" s="22"/>
    </row>
    <row r="17" spans="1:11" ht="19.899999999999999" customHeight="1" x14ac:dyDescent="0.4">
      <c r="A17" s="415"/>
      <c r="B17" s="416"/>
      <c r="C17" s="415"/>
      <c r="D17" s="418"/>
      <c r="E17" s="415"/>
      <c r="F17" s="416"/>
      <c r="G17" s="73" t="s">
        <v>92</v>
      </c>
      <c r="H17" s="22"/>
      <c r="I17" s="22"/>
      <c r="J17" s="22"/>
      <c r="K17" s="22"/>
    </row>
    <row r="18" spans="1:11" ht="19.899999999999999" customHeight="1" x14ac:dyDescent="0.4">
      <c r="A18" s="419" t="s">
        <v>257</v>
      </c>
      <c r="B18" s="419"/>
      <c r="C18" s="410" t="s">
        <v>258</v>
      </c>
      <c r="D18" s="412"/>
      <c r="E18" s="410" t="s">
        <v>259</v>
      </c>
      <c r="F18" s="411"/>
      <c r="G18" s="74" t="s">
        <v>94</v>
      </c>
      <c r="H18" s="22"/>
      <c r="I18" s="22"/>
      <c r="J18" s="22"/>
      <c r="K18" s="22"/>
    </row>
    <row r="19" spans="1:11" ht="19.899999999999999" customHeight="1" x14ac:dyDescent="0.4">
      <c r="A19" s="419" t="s">
        <v>260</v>
      </c>
      <c r="B19" s="419"/>
      <c r="C19" s="410" t="s">
        <v>261</v>
      </c>
      <c r="D19" s="412"/>
      <c r="E19" s="410" t="s">
        <v>259</v>
      </c>
      <c r="F19" s="411"/>
      <c r="G19" s="74" t="s">
        <v>97</v>
      </c>
      <c r="H19" s="22"/>
      <c r="I19" s="22"/>
      <c r="J19" s="22"/>
      <c r="K19" s="22"/>
    </row>
    <row r="20" spans="1:11" ht="19.899999999999999" customHeight="1" x14ac:dyDescent="0.4">
      <c r="A20" s="419" t="s">
        <v>262</v>
      </c>
      <c r="B20" s="419"/>
      <c r="C20" s="419" t="s">
        <v>263</v>
      </c>
      <c r="D20" s="419"/>
      <c r="E20" s="419" t="s">
        <v>264</v>
      </c>
      <c r="F20" s="419"/>
      <c r="G20" s="74" t="s">
        <v>97</v>
      </c>
      <c r="H20" s="22"/>
      <c r="I20" s="22"/>
      <c r="J20" s="22"/>
      <c r="K20" s="22"/>
    </row>
    <row r="21" spans="1:11" ht="19.899999999999999" customHeight="1" x14ac:dyDescent="0.4">
      <c r="A21" s="420" t="s">
        <v>265</v>
      </c>
      <c r="B21" s="420"/>
      <c r="C21" s="420"/>
      <c r="D21" s="420"/>
      <c r="E21" s="420"/>
      <c r="F21" s="420"/>
      <c r="G21" s="420"/>
      <c r="H21" s="420"/>
      <c r="I21" s="420"/>
      <c r="J21" s="420"/>
      <c r="K21" s="420"/>
    </row>
    <row r="22" spans="1:11" ht="19.899999999999999" customHeight="1" x14ac:dyDescent="0.4">
      <c r="A22" s="421" t="s">
        <v>266</v>
      </c>
      <c r="B22" s="421"/>
      <c r="C22" s="421"/>
      <c r="D22" s="421"/>
      <c r="E22" s="421"/>
      <c r="F22" s="421"/>
      <c r="G22" s="421"/>
      <c r="H22" s="421"/>
      <c r="I22" s="421"/>
      <c r="J22" s="421"/>
      <c r="K22" s="421"/>
    </row>
  </sheetData>
  <mergeCells count="27">
    <mergeCell ref="A21:K21"/>
    <mergeCell ref="A22:K22"/>
    <mergeCell ref="A19:B19"/>
    <mergeCell ref="C19:D19"/>
    <mergeCell ref="E19:F19"/>
    <mergeCell ref="A20:B20"/>
    <mergeCell ref="C20:D20"/>
    <mergeCell ref="E20:F20"/>
    <mergeCell ref="A14:B17"/>
    <mergeCell ref="C14:D17"/>
    <mergeCell ref="E14:F17"/>
    <mergeCell ref="A18:B18"/>
    <mergeCell ref="C18:D18"/>
    <mergeCell ref="E18:F18"/>
    <mergeCell ref="A6:B9"/>
    <mergeCell ref="C6:D9"/>
    <mergeCell ref="E6:F9"/>
    <mergeCell ref="A10:B13"/>
    <mergeCell ref="C10:D13"/>
    <mergeCell ref="E10:F13"/>
    <mergeCell ref="A1:K2"/>
    <mergeCell ref="A3:B3"/>
    <mergeCell ref="C3:F3"/>
    <mergeCell ref="G3:K3"/>
    <mergeCell ref="A5:B5"/>
    <mergeCell ref="C5:D5"/>
    <mergeCell ref="E5:F5"/>
  </mergeCells>
  <phoneticPr fontId="2"/>
  <pageMargins left="0.25" right="0.25" top="0.75" bottom="0.75" header="0.3" footer="0.3"/>
  <pageSetup paperSize="9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AF4A-8508-4908-94D9-99454A2DEBF5}">
  <dimension ref="A1:W18"/>
  <sheetViews>
    <sheetView topLeftCell="A13" workbookViewId="0">
      <selection activeCell="I11" sqref="I11"/>
    </sheetView>
  </sheetViews>
  <sheetFormatPr defaultRowHeight="18.75" x14ac:dyDescent="0.4"/>
  <cols>
    <col min="2" max="2" width="6.125" customWidth="1"/>
    <col min="4" max="4" width="7.25" customWidth="1"/>
    <col min="6" max="6" width="5.625" customWidth="1"/>
    <col min="7" max="7" width="15.875" customWidth="1"/>
  </cols>
  <sheetData>
    <row r="1" spans="1:23" ht="24.95" customHeight="1" x14ac:dyDescent="0.4">
      <c r="A1" s="410" t="s">
        <v>63</v>
      </c>
      <c r="B1" s="411"/>
      <c r="C1" s="410" t="s">
        <v>245</v>
      </c>
      <c r="D1" s="412"/>
      <c r="E1" s="410" t="s">
        <v>246</v>
      </c>
      <c r="F1" s="411"/>
      <c r="G1" s="71" t="s">
        <v>247</v>
      </c>
      <c r="H1" s="12">
        <v>1</v>
      </c>
      <c r="I1" s="12">
        <v>2</v>
      </c>
      <c r="J1" s="12">
        <v>3</v>
      </c>
      <c r="K1" s="12">
        <v>4</v>
      </c>
      <c r="L1" s="12">
        <v>5</v>
      </c>
      <c r="M1" s="12">
        <v>6</v>
      </c>
      <c r="N1" s="12">
        <v>7</v>
      </c>
      <c r="O1" s="12">
        <v>8</v>
      </c>
      <c r="P1" s="12">
        <v>9</v>
      </c>
      <c r="Q1" s="12">
        <v>10</v>
      </c>
      <c r="R1" s="12">
        <v>11</v>
      </c>
      <c r="S1" s="12">
        <v>12</v>
      </c>
      <c r="T1" s="12">
        <v>13</v>
      </c>
      <c r="U1" s="12">
        <v>14</v>
      </c>
      <c r="V1" s="12">
        <v>15</v>
      </c>
      <c r="W1" s="12">
        <v>16</v>
      </c>
    </row>
    <row r="2" spans="1:23" ht="24.95" customHeight="1" x14ac:dyDescent="0.4">
      <c r="A2" s="413" t="s">
        <v>64</v>
      </c>
      <c r="B2" s="414"/>
      <c r="C2" s="413" t="s">
        <v>65</v>
      </c>
      <c r="D2" s="417"/>
      <c r="E2" s="413" t="s">
        <v>252</v>
      </c>
      <c r="F2" s="414"/>
      <c r="G2" s="73" t="s">
        <v>68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</row>
    <row r="3" spans="1:23" ht="24.95" customHeight="1" x14ac:dyDescent="0.4">
      <c r="A3" s="415"/>
      <c r="B3" s="416"/>
      <c r="C3" s="415"/>
      <c r="D3" s="418"/>
      <c r="E3" s="415"/>
      <c r="F3" s="416"/>
      <c r="G3" s="73" t="s">
        <v>70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</row>
    <row r="4" spans="1:23" ht="24.95" customHeight="1" x14ac:dyDescent="0.4">
      <c r="A4" s="415"/>
      <c r="B4" s="416"/>
      <c r="C4" s="415"/>
      <c r="D4" s="418"/>
      <c r="E4" s="415"/>
      <c r="F4" s="416"/>
      <c r="G4" s="73" t="s">
        <v>72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 ht="24.95" customHeight="1" x14ac:dyDescent="0.4">
      <c r="A5" s="415"/>
      <c r="B5" s="416"/>
      <c r="C5" s="415"/>
      <c r="D5" s="418"/>
      <c r="E5" s="415"/>
      <c r="F5" s="416"/>
      <c r="G5" s="73" t="s">
        <v>253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</row>
    <row r="6" spans="1:23" ht="24.95" customHeight="1" x14ac:dyDescent="0.4">
      <c r="A6" s="413" t="s">
        <v>75</v>
      </c>
      <c r="B6" s="414"/>
      <c r="C6" s="413" t="s">
        <v>76</v>
      </c>
      <c r="D6" s="417"/>
      <c r="E6" s="413" t="s">
        <v>252</v>
      </c>
      <c r="F6" s="414"/>
      <c r="G6" s="73" t="s">
        <v>254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</row>
    <row r="7" spans="1:23" ht="24.95" customHeight="1" x14ac:dyDescent="0.4">
      <c r="A7" s="415"/>
      <c r="B7" s="416"/>
      <c r="C7" s="415"/>
      <c r="D7" s="418"/>
      <c r="E7" s="415"/>
      <c r="F7" s="416"/>
      <c r="G7" s="73" t="s">
        <v>80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 ht="24.95" customHeight="1" x14ac:dyDescent="0.4">
      <c r="A8" s="415"/>
      <c r="B8" s="416"/>
      <c r="C8" s="415"/>
      <c r="D8" s="418"/>
      <c r="E8" s="415"/>
      <c r="F8" s="416"/>
      <c r="G8" s="73" t="s">
        <v>82</v>
      </c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 ht="24.95" customHeight="1" x14ac:dyDescent="0.4">
      <c r="A9" s="415"/>
      <c r="B9" s="416"/>
      <c r="C9" s="415"/>
      <c r="D9" s="418"/>
      <c r="E9" s="415"/>
      <c r="F9" s="416"/>
      <c r="G9" s="73" t="s">
        <v>255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 ht="24.95" customHeight="1" x14ac:dyDescent="0.4">
      <c r="A10" s="413" t="s">
        <v>85</v>
      </c>
      <c r="B10" s="414"/>
      <c r="C10" s="413" t="s">
        <v>86</v>
      </c>
      <c r="D10" s="417"/>
      <c r="E10" s="413" t="s">
        <v>252</v>
      </c>
      <c r="F10" s="414"/>
      <c r="G10" s="73" t="s">
        <v>256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ht="24.95" customHeight="1" x14ac:dyDescent="0.4">
      <c r="A11" s="415"/>
      <c r="B11" s="416"/>
      <c r="C11" s="415"/>
      <c r="D11" s="418"/>
      <c r="E11" s="415"/>
      <c r="F11" s="416"/>
      <c r="G11" s="73" t="s">
        <v>90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 ht="24.95" customHeight="1" x14ac:dyDescent="0.4">
      <c r="A12" s="415"/>
      <c r="B12" s="416"/>
      <c r="C12" s="415"/>
      <c r="D12" s="418"/>
      <c r="E12" s="415"/>
      <c r="F12" s="416"/>
      <c r="G12" s="73" t="s">
        <v>91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 ht="24.95" customHeight="1" x14ac:dyDescent="0.4">
      <c r="A13" s="415"/>
      <c r="B13" s="416"/>
      <c r="C13" s="415"/>
      <c r="D13" s="418"/>
      <c r="E13" s="415"/>
      <c r="F13" s="416"/>
      <c r="G13" s="73" t="s">
        <v>92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 ht="24.95" customHeight="1" x14ac:dyDescent="0.4">
      <c r="A14" s="419" t="s">
        <v>257</v>
      </c>
      <c r="B14" s="419"/>
      <c r="C14" s="410" t="s">
        <v>258</v>
      </c>
      <c r="D14" s="412"/>
      <c r="E14" s="410" t="s">
        <v>259</v>
      </c>
      <c r="F14" s="411"/>
      <c r="G14" s="74" t="s">
        <v>94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ht="24.95" customHeight="1" x14ac:dyDescent="0.4">
      <c r="A15" s="419" t="s">
        <v>260</v>
      </c>
      <c r="B15" s="419"/>
      <c r="C15" s="410" t="s">
        <v>261</v>
      </c>
      <c r="D15" s="412"/>
      <c r="E15" s="410" t="s">
        <v>259</v>
      </c>
      <c r="F15" s="411"/>
      <c r="G15" s="74" t="s">
        <v>97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 ht="24.95" customHeight="1" x14ac:dyDescent="0.4">
      <c r="A16" s="419" t="s">
        <v>262</v>
      </c>
      <c r="B16" s="419"/>
      <c r="C16" s="419" t="s">
        <v>263</v>
      </c>
      <c r="D16" s="419"/>
      <c r="E16" s="419" t="s">
        <v>264</v>
      </c>
      <c r="F16" s="419"/>
      <c r="G16" s="74" t="s">
        <v>97</v>
      </c>
      <c r="H16" s="12"/>
      <c r="I16" s="12"/>
      <c r="J16" s="12"/>
      <c r="K16" s="12"/>
      <c r="L16" s="12"/>
      <c r="M16" s="12"/>
      <c r="N16" s="12"/>
      <c r="O16" s="12"/>
      <c r="P16" s="77"/>
      <c r="Q16" s="77"/>
      <c r="R16" s="77"/>
      <c r="S16" s="77"/>
      <c r="T16" s="77"/>
      <c r="U16" s="77"/>
      <c r="V16" s="77"/>
      <c r="W16" s="77"/>
    </row>
    <row r="17" spans="1:7" ht="19.899999999999999" customHeight="1" x14ac:dyDescent="0.4">
      <c r="A17" s="420"/>
      <c r="B17" s="420"/>
      <c r="C17" s="420"/>
      <c r="D17" s="420"/>
      <c r="E17" s="420"/>
      <c r="F17" s="420"/>
      <c r="G17" s="420"/>
    </row>
    <row r="18" spans="1:7" ht="19.899999999999999" customHeight="1" x14ac:dyDescent="0.4">
      <c r="A18" s="421"/>
      <c r="B18" s="421"/>
      <c r="C18" s="421"/>
      <c r="D18" s="421"/>
      <c r="E18" s="421"/>
      <c r="F18" s="421"/>
      <c r="G18" s="421"/>
    </row>
  </sheetData>
  <mergeCells count="23">
    <mergeCell ref="A14:B14"/>
    <mergeCell ref="C14:D14"/>
    <mergeCell ref="E14:F14"/>
    <mergeCell ref="A17:G17"/>
    <mergeCell ref="A18:G18"/>
    <mergeCell ref="A15:B15"/>
    <mergeCell ref="C15:D15"/>
    <mergeCell ref="E15:F15"/>
    <mergeCell ref="A16:B16"/>
    <mergeCell ref="C16:D16"/>
    <mergeCell ref="E16:F16"/>
    <mergeCell ref="A6:B9"/>
    <mergeCell ref="C6:D9"/>
    <mergeCell ref="E6:F9"/>
    <mergeCell ref="A10:B13"/>
    <mergeCell ref="C10:D13"/>
    <mergeCell ref="E10:F13"/>
    <mergeCell ref="A1:B1"/>
    <mergeCell ref="C1:D1"/>
    <mergeCell ref="E1:F1"/>
    <mergeCell ref="A2:B5"/>
    <mergeCell ref="C2:D5"/>
    <mergeCell ref="E2:F5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5A497-3EAB-4FB5-864C-685E4005D90A}">
  <dimension ref="A1:M25"/>
  <sheetViews>
    <sheetView workbookViewId="0">
      <selection activeCell="M20" sqref="M20"/>
    </sheetView>
  </sheetViews>
  <sheetFormatPr defaultRowHeight="18.75" x14ac:dyDescent="0.4"/>
  <sheetData>
    <row r="1" spans="1:13" x14ac:dyDescent="0.4">
      <c r="E1" s="421" t="s">
        <v>292</v>
      </c>
      <c r="F1" s="421"/>
      <c r="G1" s="421"/>
      <c r="H1" s="421"/>
      <c r="I1" s="421"/>
      <c r="J1" s="421"/>
      <c r="K1" s="421"/>
      <c r="L1" s="421"/>
      <c r="M1" s="421"/>
    </row>
    <row r="2" spans="1:13" ht="18.75" customHeight="1" x14ac:dyDescent="0.4">
      <c r="A2" s="422" t="s">
        <v>282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</row>
    <row r="3" spans="1:13" ht="18.75" customHeight="1" x14ac:dyDescent="0.4">
      <c r="A3" s="422"/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</row>
    <row r="4" spans="1:13" ht="18.75" customHeight="1" x14ac:dyDescent="0.4">
      <c r="A4" s="422"/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</row>
    <row r="5" spans="1:13" ht="18.75" customHeight="1" x14ac:dyDescent="0.4">
      <c r="A5" s="422"/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</row>
    <row r="6" spans="1:13" x14ac:dyDescent="0.4">
      <c r="A6" s="422"/>
      <c r="B6" s="422"/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</row>
    <row r="7" spans="1:13" x14ac:dyDescent="0.4">
      <c r="A7" s="422"/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</row>
    <row r="8" spans="1:13" x14ac:dyDescent="0.4">
      <c r="A8" s="422"/>
      <c r="B8" s="422"/>
      <c r="C8" s="422"/>
      <c r="D8" s="422"/>
      <c r="E8" s="422"/>
      <c r="F8" s="422"/>
      <c r="G8" s="422"/>
      <c r="H8" s="422"/>
      <c r="I8" s="422"/>
      <c r="J8" s="422"/>
      <c r="K8" s="422"/>
      <c r="L8" s="422"/>
      <c r="M8" s="422"/>
    </row>
    <row r="9" spans="1:13" x14ac:dyDescent="0.4">
      <c r="A9" s="422"/>
      <c r="B9" s="422"/>
      <c r="C9" s="422"/>
      <c r="D9" s="422"/>
      <c r="E9" s="422"/>
      <c r="F9" s="422"/>
      <c r="G9" s="422"/>
      <c r="H9" s="422"/>
      <c r="I9" s="422"/>
      <c r="J9" s="422"/>
      <c r="K9" s="422"/>
      <c r="L9" s="422"/>
      <c r="M9" s="422"/>
    </row>
    <row r="10" spans="1:13" x14ac:dyDescent="0.4">
      <c r="F10" s="421" t="s">
        <v>295</v>
      </c>
      <c r="G10" s="421"/>
      <c r="H10" s="421"/>
      <c r="I10" s="421"/>
      <c r="J10" s="421"/>
      <c r="K10" s="421"/>
      <c r="L10" s="421"/>
      <c r="M10" s="421"/>
    </row>
    <row r="13" spans="1:13" ht="35.25" x14ac:dyDescent="0.4">
      <c r="A13" s="423" t="s">
        <v>243</v>
      </c>
      <c r="B13" s="423"/>
      <c r="I13" s="78" t="s">
        <v>284</v>
      </c>
      <c r="J13" s="79" t="s">
        <v>285</v>
      </c>
      <c r="K13" s="79" t="s">
        <v>286</v>
      </c>
      <c r="L13" s="79" t="s">
        <v>287</v>
      </c>
      <c r="M13" s="79" t="s">
        <v>291</v>
      </c>
    </row>
    <row r="14" spans="1:13" x14ac:dyDescent="0.4">
      <c r="A14" s="423"/>
      <c r="B14" s="423"/>
    </row>
    <row r="15" spans="1:13" ht="19.5" thickBot="1" x14ac:dyDescent="0.45">
      <c r="A15" s="424"/>
      <c r="B15" s="424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</row>
    <row r="18" spans="1:13" x14ac:dyDescent="0.4">
      <c r="A18" s="423" t="s">
        <v>283</v>
      </c>
      <c r="B18" s="423"/>
    </row>
    <row r="19" spans="1:13" x14ac:dyDescent="0.4">
      <c r="A19" s="423"/>
      <c r="B19" s="423"/>
    </row>
    <row r="20" spans="1:13" ht="19.5" thickBot="1" x14ac:dyDescent="0.45">
      <c r="A20" s="424"/>
      <c r="B20" s="424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</row>
    <row r="23" spans="1:13" x14ac:dyDescent="0.4">
      <c r="B23" s="425" t="s">
        <v>288</v>
      </c>
      <c r="C23" s="421"/>
      <c r="D23" s="421"/>
      <c r="E23" s="421"/>
      <c r="F23" s="421"/>
      <c r="G23" s="421"/>
      <c r="H23" s="421"/>
      <c r="I23" s="421"/>
      <c r="J23" s="421"/>
      <c r="K23" s="421"/>
    </row>
    <row r="24" spans="1:13" x14ac:dyDescent="0.4">
      <c r="B24" s="421"/>
      <c r="C24" s="421"/>
      <c r="D24" s="421"/>
      <c r="E24" s="421"/>
      <c r="F24" s="421"/>
      <c r="G24" s="421"/>
      <c r="H24" s="421"/>
      <c r="I24" s="421"/>
      <c r="J24" s="421"/>
      <c r="K24" s="421"/>
      <c r="L24" t="s">
        <v>289</v>
      </c>
      <c r="M24" t="s">
        <v>290</v>
      </c>
    </row>
    <row r="25" spans="1:13" x14ac:dyDescent="0.4"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t="s">
        <v>293</v>
      </c>
      <c r="M25" t="s">
        <v>294</v>
      </c>
    </row>
  </sheetData>
  <mergeCells count="6">
    <mergeCell ref="A2:M9"/>
    <mergeCell ref="A13:B15"/>
    <mergeCell ref="B23:K25"/>
    <mergeCell ref="A18:B20"/>
    <mergeCell ref="E1:M1"/>
    <mergeCell ref="F10:M10"/>
  </mergeCells>
  <phoneticPr fontId="2"/>
  <pageMargins left="0.7" right="0.7" top="0.75" bottom="0.75" header="0.3" footer="0.3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42BAE-AE0A-4E99-A860-FC6C7E4CD29F}">
  <dimension ref="A1"/>
  <sheetViews>
    <sheetView topLeftCell="A4" workbookViewId="0">
      <selection activeCell="I29" sqref="I29"/>
    </sheetView>
  </sheetViews>
  <sheetFormatPr defaultRowHeight="18.75" x14ac:dyDescent="0.4"/>
  <sheetData/>
  <phoneticPr fontId="2"/>
  <pageMargins left="0.25" right="0.25" top="0.75" bottom="0.75" header="0.3" footer="0.3"/>
  <pageSetup paperSize="9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F41F-42AE-4906-86E2-FA60A555713E}">
  <dimension ref="A1:BI83"/>
  <sheetViews>
    <sheetView topLeftCell="B45" zoomScale="70" zoomScaleNormal="70" workbookViewId="0">
      <selection activeCell="K70" sqref="K70:O71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2.625" hidden="1" customWidth="1"/>
    <col min="11" max="12" width="5.625" customWidth="1"/>
    <col min="13" max="13" width="2.625" hidden="1" customWidth="1"/>
    <col min="14" max="15" width="5.625" customWidth="1"/>
    <col min="16" max="16" width="2.625" customWidth="1"/>
    <col min="17" max="18" width="5.625" customWidth="1"/>
    <col min="19" max="19" width="2.625" hidden="1" customWidth="1"/>
    <col min="20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  <col min="33" max="33" width="5.625" customWidth="1"/>
    <col min="34" max="38" width="3.625" customWidth="1"/>
    <col min="39" max="40" width="5.625" customWidth="1"/>
    <col min="41" max="41" width="2.625" hidden="1" customWidth="1"/>
    <col min="42" max="43" width="5.625" customWidth="1"/>
    <col min="44" max="44" width="2.625" hidden="1" customWidth="1"/>
    <col min="45" max="46" width="5.625" customWidth="1"/>
    <col min="47" max="47" width="2.625" hidden="1" customWidth="1"/>
    <col min="48" max="49" width="5.625" customWidth="1"/>
    <col min="50" max="50" width="2.625" hidden="1" customWidth="1"/>
    <col min="51" max="53" width="4.75" style="1" bestFit="1" customWidth="1"/>
    <col min="54" max="57" width="5.625" customWidth="1"/>
    <col min="58" max="58" width="15" hidden="1" customWidth="1"/>
    <col min="59" max="59" width="11.375" hidden="1" customWidth="1"/>
    <col min="60" max="60" width="14.125" hidden="1" customWidth="1"/>
    <col min="61" max="61" width="7.125" customWidth="1"/>
  </cols>
  <sheetData>
    <row r="1" spans="1:61" ht="31.5" customHeight="1" x14ac:dyDescent="0.4">
      <c r="A1" s="458" t="s">
        <v>31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Y1"/>
      <c r="AZ1"/>
      <c r="BA1"/>
    </row>
    <row r="2" spans="1:61" x14ac:dyDescent="0.4">
      <c r="B2" t="s">
        <v>0</v>
      </c>
      <c r="H2" t="s">
        <v>1</v>
      </c>
      <c r="AG2" t="s">
        <v>15</v>
      </c>
      <c r="AM2" t="s">
        <v>16</v>
      </c>
    </row>
    <row r="3" spans="1:61" ht="25.5" x14ac:dyDescent="0.4">
      <c r="C3" s="430">
        <v>1</v>
      </c>
      <c r="D3" s="431"/>
      <c r="E3" s="431"/>
      <c r="F3" s="431"/>
      <c r="G3" s="432"/>
      <c r="H3" s="426" t="str">
        <f>C4</f>
        <v>FC高津A</v>
      </c>
      <c r="I3" s="426"/>
      <c r="J3" s="426"/>
      <c r="K3" s="426" t="str">
        <f>C5</f>
        <v>おおたかの森A</v>
      </c>
      <c r="L3" s="426"/>
      <c r="M3" s="426"/>
      <c r="N3" s="426" t="str">
        <f>C6</f>
        <v>芝山東B</v>
      </c>
      <c r="O3" s="426"/>
      <c r="P3" s="426"/>
      <c r="Q3" s="426" t="str">
        <f>C7</f>
        <v>AFU-F</v>
      </c>
      <c r="R3" s="426"/>
      <c r="S3" s="426"/>
      <c r="T3" s="104" t="s">
        <v>2</v>
      </c>
      <c r="U3" s="104" t="s">
        <v>3</v>
      </c>
      <c r="V3" s="104" t="s">
        <v>4</v>
      </c>
      <c r="W3" s="104" t="s">
        <v>5</v>
      </c>
      <c r="X3" s="104" t="s">
        <v>6</v>
      </c>
      <c r="Y3" s="104" t="s">
        <v>7</v>
      </c>
      <c r="Z3" s="104" t="s">
        <v>8</v>
      </c>
      <c r="AA3" s="104" t="s">
        <v>9</v>
      </c>
      <c r="AB3" s="104" t="s">
        <v>10</v>
      </c>
      <c r="AC3" s="104" t="s">
        <v>11</v>
      </c>
      <c r="AD3" s="104" t="s">
        <v>12</v>
      </c>
      <c r="AH3" s="430">
        <v>3</v>
      </c>
      <c r="AI3" s="431"/>
      <c r="AJ3" s="431"/>
      <c r="AK3" s="431"/>
      <c r="AL3" s="432"/>
      <c r="AM3" s="426" t="str">
        <f>AH4</f>
        <v>印西FC</v>
      </c>
      <c r="AN3" s="426"/>
      <c r="AO3" s="426"/>
      <c r="AP3" s="426" t="str">
        <f>AH5</f>
        <v>AFU-F</v>
      </c>
      <c r="AQ3" s="426"/>
      <c r="AR3" s="426"/>
      <c r="AS3" s="426" t="str">
        <f>AH6</f>
        <v>FC高津C</v>
      </c>
      <c r="AT3" s="426"/>
      <c r="AU3" s="426"/>
      <c r="AV3" s="426" t="str">
        <f>AH7</f>
        <v>ｲｰｽﾄｼﾞｭﾆｱB</v>
      </c>
      <c r="AW3" s="426"/>
      <c r="AX3" s="426"/>
      <c r="AY3" s="104" t="s">
        <v>2</v>
      </c>
      <c r="AZ3" s="104" t="s">
        <v>3</v>
      </c>
      <c r="BA3" s="104" t="s">
        <v>4</v>
      </c>
      <c r="BB3" s="104" t="s">
        <v>5</v>
      </c>
      <c r="BC3" s="104" t="s">
        <v>6</v>
      </c>
      <c r="BD3" s="104" t="s">
        <v>7</v>
      </c>
      <c r="BE3" s="104" t="s">
        <v>8</v>
      </c>
      <c r="BF3" s="104" t="s">
        <v>9</v>
      </c>
      <c r="BG3" s="104" t="s">
        <v>10</v>
      </c>
      <c r="BH3" s="104" t="s">
        <v>11</v>
      </c>
      <c r="BI3" s="104" t="s">
        <v>12</v>
      </c>
    </row>
    <row r="4" spans="1:61" ht="37.5" customHeight="1" x14ac:dyDescent="0.4">
      <c r="C4" s="427" t="s">
        <v>301</v>
      </c>
      <c r="D4" s="428"/>
      <c r="E4" s="428"/>
      <c r="F4" s="428"/>
      <c r="G4" s="429"/>
      <c r="H4" s="105"/>
      <c r="I4" s="106"/>
      <c r="J4" s="107"/>
      <c r="K4" s="108">
        <f>I5</f>
        <v>6</v>
      </c>
      <c r="L4" s="109">
        <f>H5</f>
        <v>1</v>
      </c>
      <c r="M4" s="110">
        <f>IF(K4&gt;L4,3,IF(K4=L4,1,0))</f>
        <v>3</v>
      </c>
      <c r="N4" s="108">
        <f>I6</f>
        <v>0</v>
      </c>
      <c r="O4" s="109">
        <f>H6</f>
        <v>9</v>
      </c>
      <c r="P4" s="110">
        <f>IF(N4&gt;O4,3,IF(N4=O4,1,0))</f>
        <v>0</v>
      </c>
      <c r="Q4" s="108">
        <f>I7</f>
        <v>7</v>
      </c>
      <c r="R4" s="109">
        <f>H7</f>
        <v>3</v>
      </c>
      <c r="S4" s="111">
        <f>IF(Q4&gt;R4,3,IF(Q4=R4,1,0))</f>
        <v>3</v>
      </c>
      <c r="T4" s="112">
        <f>J8</f>
        <v>2</v>
      </c>
      <c r="U4" s="112">
        <f>I8</f>
        <v>0</v>
      </c>
      <c r="V4" s="112">
        <f>H8</f>
        <v>1</v>
      </c>
      <c r="W4" s="112">
        <f t="shared" ref="W4:X7" si="0">H4+K4+N4+Q4</f>
        <v>13</v>
      </c>
      <c r="X4" s="112">
        <f t="shared" si="0"/>
        <v>13</v>
      </c>
      <c r="Y4" s="112">
        <f>W4-X4</f>
        <v>0</v>
      </c>
      <c r="Z4" s="112">
        <f>J4+M4+P4+S4</f>
        <v>6</v>
      </c>
      <c r="AA4" s="112">
        <f>Y4/100</f>
        <v>0</v>
      </c>
      <c r="AB4" s="112">
        <f>W4/10000</f>
        <v>1.2999999999999999E-3</v>
      </c>
      <c r="AC4" s="112">
        <f>Z4+AA4+AB4</f>
        <v>6.0012999999999996</v>
      </c>
      <c r="AD4" s="112">
        <f>RANK(AC4,AC4:AC7)</f>
        <v>2</v>
      </c>
      <c r="AH4" s="427" t="s">
        <v>313</v>
      </c>
      <c r="AI4" s="428"/>
      <c r="AJ4" s="428"/>
      <c r="AK4" s="428"/>
      <c r="AL4" s="429"/>
      <c r="AM4" s="105"/>
      <c r="AN4" s="106"/>
      <c r="AO4" s="107"/>
      <c r="AP4" s="108">
        <f>AN5</f>
        <v>1</v>
      </c>
      <c r="AQ4" s="109">
        <f>AM5</f>
        <v>2</v>
      </c>
      <c r="AR4" s="110">
        <f>IF(AP4&gt;AQ4,3,IF(AP4=AQ4,1,0))</f>
        <v>0</v>
      </c>
      <c r="AS4" s="108">
        <f>AN6</f>
        <v>2</v>
      </c>
      <c r="AT4" s="109">
        <f>AM6</f>
        <v>3</v>
      </c>
      <c r="AU4" s="110">
        <f>IF(AS4&gt;AT4,3,IF(AS4=AT4,1,0))</f>
        <v>0</v>
      </c>
      <c r="AV4" s="108">
        <f>AN7</f>
        <v>3</v>
      </c>
      <c r="AW4" s="109">
        <f>AM7</f>
        <v>0</v>
      </c>
      <c r="AX4" s="111">
        <f>IF(AV4&gt;AW4,3,IF(AV4=AW4,1,0))</f>
        <v>3</v>
      </c>
      <c r="AY4" s="112">
        <f>AO8</f>
        <v>1</v>
      </c>
      <c r="AZ4" s="112">
        <f>AN8</f>
        <v>0</v>
      </c>
      <c r="BA4" s="112">
        <f>AM8</f>
        <v>2</v>
      </c>
      <c r="BB4" s="112">
        <f>AM4+AP4+AS4+AV4</f>
        <v>6</v>
      </c>
      <c r="BC4" s="112">
        <f>AN4+AQ4+AT4+AW4</f>
        <v>5</v>
      </c>
      <c r="BD4" s="112">
        <f>BB4-BC4</f>
        <v>1</v>
      </c>
      <c r="BE4" s="112">
        <f>AO4+AR4+AU4+AX4</f>
        <v>3</v>
      </c>
      <c r="BF4" s="112">
        <f>BD4/100</f>
        <v>0.01</v>
      </c>
      <c r="BG4" s="112">
        <f t="shared" ref="BG4:BG7" si="1">BB4/10000</f>
        <v>5.9999999999999995E-4</v>
      </c>
      <c r="BH4" s="112">
        <f>BE4+BF4+BG4</f>
        <v>3.0105999999999997</v>
      </c>
      <c r="BI4" s="112">
        <v>2</v>
      </c>
    </row>
    <row r="5" spans="1:61" ht="37.5" customHeight="1" x14ac:dyDescent="0.4">
      <c r="C5" s="427" t="s">
        <v>309</v>
      </c>
      <c r="D5" s="428"/>
      <c r="E5" s="428"/>
      <c r="F5" s="428"/>
      <c r="G5" s="429"/>
      <c r="H5" s="113">
        <v>1</v>
      </c>
      <c r="I5" s="114">
        <v>6</v>
      </c>
      <c r="J5" s="115">
        <f>IF(H5&gt;I5,3,IF(H5=I5,1,0))</f>
        <v>0</v>
      </c>
      <c r="K5" s="116"/>
      <c r="L5" s="117"/>
      <c r="M5" s="118"/>
      <c r="N5" s="119">
        <f>L6</f>
        <v>1</v>
      </c>
      <c r="O5" s="120">
        <f>K6</f>
        <v>7</v>
      </c>
      <c r="P5" s="121">
        <f>IF(N5&gt;O5,3,IF(N5=O5,1,0))</f>
        <v>0</v>
      </c>
      <c r="Q5" s="119">
        <f>L7</f>
        <v>3</v>
      </c>
      <c r="R5" s="120">
        <f>K7</f>
        <v>4</v>
      </c>
      <c r="S5" s="115">
        <f>IF(Q5&gt;R5,3,IF(Q5=R5,1,0))</f>
        <v>0</v>
      </c>
      <c r="T5" s="112">
        <f>M8</f>
        <v>0</v>
      </c>
      <c r="U5" s="112">
        <f>L8</f>
        <v>0</v>
      </c>
      <c r="V5" s="112">
        <f>K8</f>
        <v>3</v>
      </c>
      <c r="W5" s="112">
        <f t="shared" si="0"/>
        <v>5</v>
      </c>
      <c r="X5" s="112">
        <f t="shared" si="0"/>
        <v>17</v>
      </c>
      <c r="Y5" s="112">
        <f>W5-X5</f>
        <v>-12</v>
      </c>
      <c r="Z5" s="112">
        <f>J5+M5+P5+S5</f>
        <v>0</v>
      </c>
      <c r="AA5" s="112">
        <f>Y5/100</f>
        <v>-0.12</v>
      </c>
      <c r="AB5" s="112">
        <f>W5/10000</f>
        <v>5.0000000000000001E-4</v>
      </c>
      <c r="AC5" s="112">
        <f>Z5+AA5+AB5</f>
        <v>-0.1195</v>
      </c>
      <c r="AD5" s="112">
        <v>3</v>
      </c>
      <c r="AH5" s="427" t="s">
        <v>389</v>
      </c>
      <c r="AI5" s="428"/>
      <c r="AJ5" s="428"/>
      <c r="AK5" s="428"/>
      <c r="AL5" s="429"/>
      <c r="AM5" s="113">
        <v>2</v>
      </c>
      <c r="AN5" s="114">
        <v>1</v>
      </c>
      <c r="AO5" s="115">
        <f>IF(AM5&gt;AN5,3,IF(AM5=AN5,1,0))</f>
        <v>3</v>
      </c>
      <c r="AP5" s="116"/>
      <c r="AQ5" s="117"/>
      <c r="AR5" s="118"/>
      <c r="AS5" s="119">
        <f>AQ6</f>
        <v>3</v>
      </c>
      <c r="AT5" s="120">
        <f>AP6</f>
        <v>4</v>
      </c>
      <c r="AU5" s="121">
        <f>IF(AS5&gt;AT5,3,IF(AS5=AT5,1,0))</f>
        <v>0</v>
      </c>
      <c r="AV5" s="119">
        <f>AQ7</f>
        <v>6</v>
      </c>
      <c r="AW5" s="120">
        <f>AP7</f>
        <v>0</v>
      </c>
      <c r="AX5" s="115">
        <f>IF(AV5&gt;AW5,3,IF(AV5=AW5,1,0))</f>
        <v>3</v>
      </c>
      <c r="AY5" s="112">
        <f>AR8</f>
        <v>2</v>
      </c>
      <c r="AZ5" s="112">
        <f>AQ8</f>
        <v>0</v>
      </c>
      <c r="BA5" s="112">
        <f>AP8</f>
        <v>1</v>
      </c>
      <c r="BB5" s="112">
        <f t="shared" ref="BB5:BB7" si="2">AM5+AP5+AS5+AV5</f>
        <v>11</v>
      </c>
      <c r="BC5" s="112">
        <f t="shared" ref="BC5:BC7" si="3">AN5+AQ5+AT5+AW5</f>
        <v>5</v>
      </c>
      <c r="BD5" s="112">
        <f t="shared" ref="BD5:BD7" si="4">BB5-BC5</f>
        <v>6</v>
      </c>
      <c r="BE5" s="112">
        <f t="shared" ref="BE5:BE7" si="5">AO5+AR5+AU5+AX5</f>
        <v>6</v>
      </c>
      <c r="BF5" s="112">
        <f t="shared" ref="BF5:BF7" si="6">BD5/100</f>
        <v>0.06</v>
      </c>
      <c r="BG5" s="112">
        <f t="shared" si="1"/>
        <v>1.1000000000000001E-3</v>
      </c>
      <c r="BH5" s="112">
        <f t="shared" ref="BH5:BH7" si="7">BE5+BF5+BG5</f>
        <v>6.0610999999999997</v>
      </c>
      <c r="BI5" s="112">
        <v>4</v>
      </c>
    </row>
    <row r="6" spans="1:61" ht="37.5" customHeight="1" x14ac:dyDescent="0.4">
      <c r="C6" s="427" t="s">
        <v>325</v>
      </c>
      <c r="D6" s="428"/>
      <c r="E6" s="428"/>
      <c r="F6" s="428"/>
      <c r="G6" s="429"/>
      <c r="H6" s="113">
        <v>9</v>
      </c>
      <c r="I6" s="114">
        <v>0</v>
      </c>
      <c r="J6" s="115">
        <f>IF(H6&gt;I6,3,IF(H6=I6,1,0))</f>
        <v>3</v>
      </c>
      <c r="K6" s="113">
        <v>7</v>
      </c>
      <c r="L6" s="114">
        <v>1</v>
      </c>
      <c r="M6" s="115">
        <f>IF(K6&gt;L6,3,IF(K6=L6,1,0))</f>
        <v>3</v>
      </c>
      <c r="N6" s="116"/>
      <c r="O6" s="117"/>
      <c r="P6" s="118"/>
      <c r="Q6" s="119">
        <f>O7</f>
        <v>4</v>
      </c>
      <c r="R6" s="120">
        <f>N7</f>
        <v>2</v>
      </c>
      <c r="S6" s="115">
        <f>IF(Q6&gt;R6,3,IF(Q6=R6,1,0))</f>
        <v>3</v>
      </c>
      <c r="T6" s="112">
        <f>P8</f>
        <v>3</v>
      </c>
      <c r="U6" s="112">
        <f>O8</f>
        <v>0</v>
      </c>
      <c r="V6" s="112">
        <f>N8</f>
        <v>0</v>
      </c>
      <c r="W6" s="112">
        <f t="shared" si="0"/>
        <v>20</v>
      </c>
      <c r="X6" s="112">
        <f t="shared" si="0"/>
        <v>3</v>
      </c>
      <c r="Y6" s="112">
        <f>W6-X6</f>
        <v>17</v>
      </c>
      <c r="Z6" s="112">
        <f>J6+M6+P6+S6</f>
        <v>9</v>
      </c>
      <c r="AA6" s="112">
        <f>Y6/100</f>
        <v>0.17</v>
      </c>
      <c r="AB6" s="112">
        <f>W6/10000</f>
        <v>2E-3</v>
      </c>
      <c r="AC6" s="112">
        <f>Z6+AA6+AB6</f>
        <v>9.1720000000000006</v>
      </c>
      <c r="AD6" s="112">
        <f>RANK(AC6,AC4:AC7)</f>
        <v>1</v>
      </c>
      <c r="AH6" s="427" t="s">
        <v>305</v>
      </c>
      <c r="AI6" s="428"/>
      <c r="AJ6" s="428"/>
      <c r="AK6" s="428"/>
      <c r="AL6" s="429"/>
      <c r="AM6" s="113">
        <v>3</v>
      </c>
      <c r="AN6" s="114">
        <v>2</v>
      </c>
      <c r="AO6" s="115">
        <f>IF(AM6&gt;AN6,3,IF(AM6=AN6,1,0))</f>
        <v>3</v>
      </c>
      <c r="AP6" s="113">
        <v>4</v>
      </c>
      <c r="AQ6" s="114">
        <v>3</v>
      </c>
      <c r="AR6" s="115">
        <f>IF(AP6&gt;AQ6,3,IF(AP6=AQ6,1,0))</f>
        <v>3</v>
      </c>
      <c r="AS6" s="116"/>
      <c r="AT6" s="117"/>
      <c r="AU6" s="118"/>
      <c r="AV6" s="119">
        <f>AT7</f>
        <v>12</v>
      </c>
      <c r="AW6" s="120">
        <f>AS7</f>
        <v>0</v>
      </c>
      <c r="AX6" s="115">
        <f>IF(AV6&gt;AW6,3,IF(AV6=AW6,1,0))</f>
        <v>3</v>
      </c>
      <c r="AY6" s="112">
        <f>AU8</f>
        <v>3</v>
      </c>
      <c r="AZ6" s="112">
        <f>AT8</f>
        <v>0</v>
      </c>
      <c r="BA6" s="112">
        <f>AS8</f>
        <v>0</v>
      </c>
      <c r="BB6" s="112">
        <f t="shared" si="2"/>
        <v>19</v>
      </c>
      <c r="BC6" s="112">
        <f t="shared" si="3"/>
        <v>5</v>
      </c>
      <c r="BD6" s="112">
        <f t="shared" si="4"/>
        <v>14</v>
      </c>
      <c r="BE6" s="112">
        <f t="shared" si="5"/>
        <v>9</v>
      </c>
      <c r="BF6" s="112">
        <f t="shared" si="6"/>
        <v>0.14000000000000001</v>
      </c>
      <c r="BG6" s="112">
        <f t="shared" si="1"/>
        <v>1.9E-3</v>
      </c>
      <c r="BH6" s="112">
        <f t="shared" si="7"/>
        <v>9.1418999999999997</v>
      </c>
      <c r="BI6" s="112">
        <f>RANK(BH6,BH4:BH7)</f>
        <v>1</v>
      </c>
    </row>
    <row r="7" spans="1:61" ht="37.5" customHeight="1" x14ac:dyDescent="0.4">
      <c r="C7" s="427" t="s">
        <v>389</v>
      </c>
      <c r="D7" s="428"/>
      <c r="E7" s="428"/>
      <c r="F7" s="428"/>
      <c r="G7" s="429"/>
      <c r="H7" s="113">
        <v>3</v>
      </c>
      <c r="I7" s="114">
        <v>7</v>
      </c>
      <c r="J7" s="115">
        <f>IF(H7&gt;I7,3,IF(H7=I7,1,0))</f>
        <v>0</v>
      </c>
      <c r="K7" s="113">
        <v>4</v>
      </c>
      <c r="L7" s="114">
        <v>3</v>
      </c>
      <c r="M7" s="115">
        <f>IF(K7&gt;L7,3,IF(K7=L7,1,0))</f>
        <v>3</v>
      </c>
      <c r="N7" s="113">
        <v>2</v>
      </c>
      <c r="O7" s="114">
        <v>4</v>
      </c>
      <c r="P7" s="115">
        <f>IF(N7&gt;O7,3,IF(N7=O7,1,0))</f>
        <v>0</v>
      </c>
      <c r="Q7" s="116"/>
      <c r="R7" s="117"/>
      <c r="S7" s="118"/>
      <c r="T7" s="112">
        <f>S8</f>
        <v>1</v>
      </c>
      <c r="U7" s="112">
        <f>R8</f>
        <v>0</v>
      </c>
      <c r="V7" s="112">
        <f>Q8</f>
        <v>2</v>
      </c>
      <c r="W7" s="112">
        <f t="shared" si="0"/>
        <v>9</v>
      </c>
      <c r="X7" s="112">
        <f t="shared" si="0"/>
        <v>14</v>
      </c>
      <c r="Y7" s="112">
        <f>W7-X7</f>
        <v>-5</v>
      </c>
      <c r="Z7" s="112">
        <f>J7+M7+P7+S7</f>
        <v>3</v>
      </c>
      <c r="AA7" s="112">
        <f>Y7/100</f>
        <v>-0.05</v>
      </c>
      <c r="AB7" s="112">
        <f>W7/10000</f>
        <v>8.9999999999999998E-4</v>
      </c>
      <c r="AC7" s="112">
        <f>Z7+AA7+AB7</f>
        <v>2.9509000000000003</v>
      </c>
      <c r="AD7" s="112">
        <v>4</v>
      </c>
      <c r="AH7" s="427" t="s">
        <v>327</v>
      </c>
      <c r="AI7" s="428"/>
      <c r="AJ7" s="428"/>
      <c r="AK7" s="428"/>
      <c r="AL7" s="429"/>
      <c r="AM7" s="113">
        <v>0</v>
      </c>
      <c r="AN7" s="114">
        <v>3</v>
      </c>
      <c r="AO7" s="115">
        <f>IF(AM7&gt;AN7,3,IF(AM7=AN7,1,0))</f>
        <v>0</v>
      </c>
      <c r="AP7" s="113">
        <v>0</v>
      </c>
      <c r="AQ7" s="114">
        <v>6</v>
      </c>
      <c r="AR7" s="115">
        <f>IF(AP7&gt;AQ7,3,IF(AP7=AQ7,1,0))</f>
        <v>0</v>
      </c>
      <c r="AS7" s="113">
        <v>0</v>
      </c>
      <c r="AT7" s="114">
        <v>12</v>
      </c>
      <c r="AU7" s="115">
        <f>IF(AS7&gt;AT7,3,IF(AS7=AT7,1,0))</f>
        <v>0</v>
      </c>
      <c r="AV7" s="116"/>
      <c r="AW7" s="117"/>
      <c r="AX7" s="118"/>
      <c r="AY7" s="112">
        <f>AX8</f>
        <v>0</v>
      </c>
      <c r="AZ7" s="112">
        <f>AW8</f>
        <v>0</v>
      </c>
      <c r="BA7" s="112">
        <f>AV8</f>
        <v>3</v>
      </c>
      <c r="BB7" s="112">
        <f t="shared" si="2"/>
        <v>0</v>
      </c>
      <c r="BC7" s="112">
        <f t="shared" si="3"/>
        <v>21</v>
      </c>
      <c r="BD7" s="112">
        <f t="shared" si="4"/>
        <v>-21</v>
      </c>
      <c r="BE7" s="112">
        <f t="shared" si="5"/>
        <v>0</v>
      </c>
      <c r="BF7" s="112">
        <f t="shared" si="6"/>
        <v>-0.21</v>
      </c>
      <c r="BG7" s="112">
        <f t="shared" si="1"/>
        <v>0</v>
      </c>
      <c r="BH7" s="112">
        <f t="shared" si="7"/>
        <v>-0.21</v>
      </c>
      <c r="BI7" s="112">
        <v>3</v>
      </c>
    </row>
    <row r="8" spans="1:61" ht="25.5" hidden="1" customHeight="1" x14ac:dyDescent="0.4">
      <c r="C8" s="122"/>
      <c r="D8" s="122"/>
      <c r="E8" s="122"/>
      <c r="F8" s="122"/>
      <c r="G8" s="122"/>
      <c r="H8" s="123">
        <f>COUNTIF(J4:J7,3)</f>
        <v>1</v>
      </c>
      <c r="I8" s="123">
        <f>COUNTIF(J4:J7,1)</f>
        <v>0</v>
      </c>
      <c r="J8" s="123">
        <f>COUNTIF(J4:J7,0)</f>
        <v>2</v>
      </c>
      <c r="K8" s="123">
        <f>COUNTIF(M4:M7,3)</f>
        <v>3</v>
      </c>
      <c r="L8" s="123">
        <f>COUNTIF(M4:M7,1)</f>
        <v>0</v>
      </c>
      <c r="M8" s="123">
        <f>COUNTIF(M4:M7,0)</f>
        <v>0</v>
      </c>
      <c r="N8" s="123">
        <f>COUNTIF(P4:P7,3)</f>
        <v>0</v>
      </c>
      <c r="O8" s="123">
        <f>COUNTIF(P4:P7,1)</f>
        <v>0</v>
      </c>
      <c r="P8" s="123">
        <f>COUNTIF(P4:P7,0)</f>
        <v>3</v>
      </c>
      <c r="Q8" s="123">
        <f>COUNTIF(S4:S7,3)</f>
        <v>2</v>
      </c>
      <c r="R8" s="123">
        <f>COUNTIF(S4:S7,1)</f>
        <v>0</v>
      </c>
      <c r="S8" s="123">
        <f>COUNTIF(S4:S7,0)</f>
        <v>1</v>
      </c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H8" s="122"/>
      <c r="AI8" s="122"/>
      <c r="AJ8" s="122"/>
      <c r="AK8" s="122"/>
      <c r="AL8" s="122"/>
      <c r="AM8" s="123">
        <f>COUNTIF(AO4:AO7,3)</f>
        <v>2</v>
      </c>
      <c r="AN8" s="123">
        <f>COUNTIF(AO4:AO7,1)</f>
        <v>0</v>
      </c>
      <c r="AO8" s="123">
        <f>COUNTIF(AO4:AO7,0)</f>
        <v>1</v>
      </c>
      <c r="AP8" s="123">
        <f>COUNTIF(AR4:AR7,3)</f>
        <v>1</v>
      </c>
      <c r="AQ8" s="123">
        <f>COUNTIF(AR4:AR7,1)</f>
        <v>0</v>
      </c>
      <c r="AR8" s="123">
        <f>COUNTIF(AR4:AR7,0)</f>
        <v>2</v>
      </c>
      <c r="AS8" s="123">
        <f>COUNTIF(AU4:AU7,3)</f>
        <v>0</v>
      </c>
      <c r="AT8" s="123">
        <f>COUNTIF(AU4:AU7,1)</f>
        <v>0</v>
      </c>
      <c r="AU8" s="123">
        <f>COUNTIF(AU4:AU7,0)</f>
        <v>3</v>
      </c>
      <c r="AV8" s="123">
        <f>COUNTIF(AX4:AX7,3)</f>
        <v>3</v>
      </c>
      <c r="AW8" s="123">
        <f>COUNTIF(AX4:AX7,1)</f>
        <v>0</v>
      </c>
      <c r="AX8" s="123">
        <f>COUNTIF(AX4:AX7,0)</f>
        <v>0</v>
      </c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</row>
    <row r="9" spans="1:61" ht="25.5" x14ac:dyDescent="0.4"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</row>
    <row r="10" spans="1:61" ht="25.5" x14ac:dyDescent="0.4">
      <c r="B10" t="s">
        <v>13</v>
      </c>
      <c r="C10" s="122"/>
      <c r="D10" s="122"/>
      <c r="E10" s="122"/>
      <c r="F10" s="122"/>
      <c r="G10" s="122"/>
      <c r="H10" s="122" t="s">
        <v>14</v>
      </c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G10" t="s">
        <v>17</v>
      </c>
      <c r="AH10" s="122"/>
      <c r="AI10" s="122"/>
      <c r="AJ10" s="122"/>
      <c r="AK10" s="122"/>
      <c r="AL10" s="122"/>
      <c r="AM10" s="122" t="s">
        <v>18</v>
      </c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</row>
    <row r="11" spans="1:61" ht="25.5" x14ac:dyDescent="0.4">
      <c r="C11" s="430">
        <v>2</v>
      </c>
      <c r="D11" s="431"/>
      <c r="E11" s="431"/>
      <c r="F11" s="431"/>
      <c r="G11" s="432"/>
      <c r="H11" s="426" t="str">
        <f>C12</f>
        <v>ｲｰｽﾄｼﾞｭﾆｱA</v>
      </c>
      <c r="I11" s="426"/>
      <c r="J11" s="426"/>
      <c r="K11" s="426" t="str">
        <f>C13</f>
        <v>芝山東A</v>
      </c>
      <c r="L11" s="426"/>
      <c r="M11" s="426"/>
      <c r="N11" s="426" t="str">
        <f>C14</f>
        <v>FC高津B</v>
      </c>
      <c r="O11" s="426"/>
      <c r="P11" s="426"/>
      <c r="Q11" s="426" t="str">
        <f>C15</f>
        <v>梅郷SC-B</v>
      </c>
      <c r="R11" s="426"/>
      <c r="S11" s="426"/>
      <c r="T11" s="104" t="s">
        <v>2</v>
      </c>
      <c r="U11" s="104" t="s">
        <v>3</v>
      </c>
      <c r="V11" s="104" t="s">
        <v>4</v>
      </c>
      <c r="W11" s="104" t="s">
        <v>5</v>
      </c>
      <c r="X11" s="104" t="s">
        <v>6</v>
      </c>
      <c r="Y11" s="104" t="s">
        <v>7</v>
      </c>
      <c r="Z11" s="104" t="s">
        <v>8</v>
      </c>
      <c r="AA11" s="104" t="s">
        <v>9</v>
      </c>
      <c r="AB11" s="104" t="s">
        <v>10</v>
      </c>
      <c r="AC11" s="104" t="s">
        <v>11</v>
      </c>
      <c r="AD11" s="104" t="s">
        <v>12</v>
      </c>
      <c r="AH11" s="430">
        <v>4</v>
      </c>
      <c r="AI11" s="431"/>
      <c r="AJ11" s="431"/>
      <c r="AK11" s="431"/>
      <c r="AL11" s="432"/>
      <c r="AM11" s="426" t="str">
        <f>AH12</f>
        <v>ﾌｫﾙﾏｰﾚ</v>
      </c>
      <c r="AN11" s="426"/>
      <c r="AO11" s="426"/>
      <c r="AP11" s="426" t="str">
        <f>AH13</f>
        <v>梅郷SC－A</v>
      </c>
      <c r="AQ11" s="426"/>
      <c r="AR11" s="426"/>
      <c r="AS11" s="426" t="str">
        <f>AH14</f>
        <v>おおたかの森B</v>
      </c>
      <c r="AT11" s="426"/>
      <c r="AU11" s="426"/>
      <c r="AV11" s="426" t="str">
        <f>AH15</f>
        <v>FC高津D</v>
      </c>
      <c r="AW11" s="426"/>
      <c r="AX11" s="426"/>
      <c r="AY11" s="104" t="s">
        <v>2</v>
      </c>
      <c r="AZ11" s="104" t="s">
        <v>3</v>
      </c>
      <c r="BA11" s="104" t="s">
        <v>4</v>
      </c>
      <c r="BB11" s="104" t="s">
        <v>5</v>
      </c>
      <c r="BC11" s="104" t="s">
        <v>6</v>
      </c>
      <c r="BD11" s="104" t="s">
        <v>7</v>
      </c>
      <c r="BE11" s="104" t="s">
        <v>8</v>
      </c>
      <c r="BF11" s="104" t="s">
        <v>9</v>
      </c>
      <c r="BG11" s="104" t="s">
        <v>10</v>
      </c>
      <c r="BH11" s="104" t="s">
        <v>11</v>
      </c>
      <c r="BI11" s="104" t="s">
        <v>12</v>
      </c>
    </row>
    <row r="12" spans="1:61" ht="37.5" customHeight="1" x14ac:dyDescent="0.4">
      <c r="C12" s="427" t="s">
        <v>317</v>
      </c>
      <c r="D12" s="428"/>
      <c r="E12" s="428"/>
      <c r="F12" s="428"/>
      <c r="G12" s="429"/>
      <c r="H12" s="105"/>
      <c r="I12" s="106"/>
      <c r="J12" s="107"/>
      <c r="K12" s="108">
        <f>I13</f>
        <v>0</v>
      </c>
      <c r="L12" s="109">
        <f>H13</f>
        <v>3</v>
      </c>
      <c r="M12" s="110">
        <f>IF(K12&gt;L12,3,IF(K12=L12,1,0))</f>
        <v>0</v>
      </c>
      <c r="N12" s="108">
        <f>I14</f>
        <v>1</v>
      </c>
      <c r="O12" s="109">
        <f>H14</f>
        <v>3</v>
      </c>
      <c r="P12" s="110">
        <f>IF(N12&gt;O12,3,IF(N12=O12,1,0))</f>
        <v>0</v>
      </c>
      <c r="Q12" s="108">
        <f>I15</f>
        <v>2</v>
      </c>
      <c r="R12" s="109">
        <f>H15</f>
        <v>1</v>
      </c>
      <c r="S12" s="111">
        <f>IF(Q12&gt;R12,3,IF(Q12=R12,1,0))</f>
        <v>3</v>
      </c>
      <c r="T12" s="112">
        <f>J16</f>
        <v>1</v>
      </c>
      <c r="U12" s="112">
        <f>I16</f>
        <v>0</v>
      </c>
      <c r="V12" s="112">
        <f>H16</f>
        <v>2</v>
      </c>
      <c r="W12" s="112">
        <f>H12+K12+N12+Q12</f>
        <v>3</v>
      </c>
      <c r="X12" s="112">
        <f>I12+L12+O12+R12</f>
        <v>7</v>
      </c>
      <c r="Y12" s="112">
        <f>W12-X12</f>
        <v>-4</v>
      </c>
      <c r="Z12" s="112">
        <f>J12+M12+P12+S12</f>
        <v>3</v>
      </c>
      <c r="AA12" s="112">
        <f>Y12/100</f>
        <v>-0.04</v>
      </c>
      <c r="AB12" s="112">
        <f t="shared" ref="AB12:AB15" si="8">W12/10000</f>
        <v>2.9999999999999997E-4</v>
      </c>
      <c r="AC12" s="112">
        <f>Z12+AA12+AB12</f>
        <v>2.9603000000000002</v>
      </c>
      <c r="AD12" s="112">
        <f>RANK(AC12,AC12:AC15)</f>
        <v>3</v>
      </c>
      <c r="AH12" s="427" t="s">
        <v>315</v>
      </c>
      <c r="AI12" s="428"/>
      <c r="AJ12" s="428"/>
      <c r="AK12" s="428"/>
      <c r="AL12" s="429"/>
      <c r="AM12" s="105"/>
      <c r="AN12" s="106"/>
      <c r="AO12" s="107"/>
      <c r="AP12" s="108">
        <f>AN13</f>
        <v>5</v>
      </c>
      <c r="AQ12" s="109">
        <f>AM13</f>
        <v>1</v>
      </c>
      <c r="AR12" s="110">
        <f>IF(AP12&gt;AQ12,3,IF(AP12=AQ12,1,0))</f>
        <v>3</v>
      </c>
      <c r="AS12" s="108">
        <f>AN14</f>
        <v>5</v>
      </c>
      <c r="AT12" s="109">
        <f>AM14</f>
        <v>1</v>
      </c>
      <c r="AU12" s="110">
        <f>IF(AS12&gt;AT12,3,IF(AS12=AT12,1,0))</f>
        <v>3</v>
      </c>
      <c r="AV12" s="108">
        <f>AN15</f>
        <v>4</v>
      </c>
      <c r="AW12" s="109">
        <f>AM15</f>
        <v>1</v>
      </c>
      <c r="AX12" s="111">
        <f>IF(AV12&gt;AW12,3,IF(AV12=AW12,1,0))</f>
        <v>3</v>
      </c>
      <c r="AY12" s="112">
        <f>AO16</f>
        <v>3</v>
      </c>
      <c r="AZ12" s="112">
        <f>AN16</f>
        <v>0</v>
      </c>
      <c r="BA12" s="112">
        <f>AM16</f>
        <v>0</v>
      </c>
      <c r="BB12" s="112">
        <f>AM12+AP12+AS12+AV12</f>
        <v>14</v>
      </c>
      <c r="BC12" s="112">
        <f>AN12+AQ12+AT12+AW12</f>
        <v>3</v>
      </c>
      <c r="BD12" s="112">
        <f>BB12-BC12</f>
        <v>11</v>
      </c>
      <c r="BE12" s="112">
        <f>AO12+AR12+AU12+AX12</f>
        <v>9</v>
      </c>
      <c r="BF12" s="112">
        <f>BD12/100</f>
        <v>0.11</v>
      </c>
      <c r="BG12" s="112">
        <f t="shared" ref="BG12:BG15" si="9">BB12/10000</f>
        <v>1.4E-3</v>
      </c>
      <c r="BH12" s="112">
        <f>BE12+BF12+BG12</f>
        <v>9.1113999999999997</v>
      </c>
      <c r="BI12" s="112">
        <f>RANK(BH12,BH12:BH15)</f>
        <v>1</v>
      </c>
    </row>
    <row r="13" spans="1:61" ht="37.5" customHeight="1" x14ac:dyDescent="0.4">
      <c r="C13" s="427" t="s">
        <v>323</v>
      </c>
      <c r="D13" s="428"/>
      <c r="E13" s="428"/>
      <c r="F13" s="428"/>
      <c r="G13" s="429"/>
      <c r="H13" s="113">
        <v>3</v>
      </c>
      <c r="I13" s="114">
        <v>0</v>
      </c>
      <c r="J13" s="115">
        <f>IF(H13&gt;I13,3,IF(H13=I13,1,0))</f>
        <v>3</v>
      </c>
      <c r="K13" s="116"/>
      <c r="L13" s="117"/>
      <c r="M13" s="118"/>
      <c r="N13" s="119">
        <f>L14</f>
        <v>2</v>
      </c>
      <c r="O13" s="120">
        <f>K14</f>
        <v>1</v>
      </c>
      <c r="P13" s="121">
        <f>IF(N13&gt;O13,3,IF(N13=O13,1,0))</f>
        <v>3</v>
      </c>
      <c r="Q13" s="119">
        <f>L15</f>
        <v>4</v>
      </c>
      <c r="R13" s="120">
        <f>K15</f>
        <v>1</v>
      </c>
      <c r="S13" s="115">
        <f>IF(Q13&gt;R13,3,IF(Q13=R13,1,0))</f>
        <v>3</v>
      </c>
      <c r="T13" s="112">
        <f>M16</f>
        <v>3</v>
      </c>
      <c r="U13" s="112">
        <f>L16</f>
        <v>0</v>
      </c>
      <c r="V13" s="112">
        <f>K16</f>
        <v>0</v>
      </c>
      <c r="W13" s="112">
        <f t="shared" ref="W13:X15" si="10">H13+K13+N13+Q13</f>
        <v>9</v>
      </c>
      <c r="X13" s="112">
        <f t="shared" si="10"/>
        <v>2</v>
      </c>
      <c r="Y13" s="112">
        <f t="shared" ref="Y13:Y15" si="11">W13-X13</f>
        <v>7</v>
      </c>
      <c r="Z13" s="112">
        <f t="shared" ref="Z13:Z15" si="12">J13+M13+P13+S13</f>
        <v>9</v>
      </c>
      <c r="AA13" s="112">
        <f t="shared" ref="AA13:AA15" si="13">Y13/100</f>
        <v>7.0000000000000007E-2</v>
      </c>
      <c r="AB13" s="112">
        <f t="shared" si="8"/>
        <v>8.9999999999999998E-4</v>
      </c>
      <c r="AC13" s="112">
        <f t="shared" ref="AC13:AC15" si="14">Z13+AA13+AB13</f>
        <v>9.0709</v>
      </c>
      <c r="AD13" s="112">
        <f>RANK(AC13,AC12:AC15)</f>
        <v>1</v>
      </c>
      <c r="AH13" s="427" t="s">
        <v>319</v>
      </c>
      <c r="AI13" s="428"/>
      <c r="AJ13" s="428"/>
      <c r="AK13" s="428"/>
      <c r="AL13" s="429"/>
      <c r="AM13" s="113">
        <v>1</v>
      </c>
      <c r="AN13" s="114">
        <v>5</v>
      </c>
      <c r="AO13" s="115">
        <f>IF(AM13&gt;AN13,3,IF(AM13=AN13,1,0))</f>
        <v>0</v>
      </c>
      <c r="AP13" s="116"/>
      <c r="AQ13" s="117"/>
      <c r="AR13" s="118"/>
      <c r="AS13" s="119">
        <f>AQ14</f>
        <v>4</v>
      </c>
      <c r="AT13" s="120">
        <f>AP14</f>
        <v>3</v>
      </c>
      <c r="AU13" s="121">
        <f>IF(AS13&gt;AT13,3,IF(AS13=AT13,1,0))</f>
        <v>3</v>
      </c>
      <c r="AV13" s="119">
        <f>AQ15</f>
        <v>7</v>
      </c>
      <c r="AW13" s="120">
        <f>AP15</f>
        <v>1</v>
      </c>
      <c r="AX13" s="115">
        <f>IF(AV13&gt;AW13,3,IF(AV13=AW13,1,0))</f>
        <v>3</v>
      </c>
      <c r="AY13" s="112">
        <v>2</v>
      </c>
      <c r="AZ13" s="112">
        <f>AQ16</f>
        <v>0</v>
      </c>
      <c r="BA13" s="112">
        <f>AP16</f>
        <v>1</v>
      </c>
      <c r="BB13" s="112">
        <f t="shared" ref="BB13:BB15" si="15">AM13+AP13+AS13+AV13</f>
        <v>12</v>
      </c>
      <c r="BC13" s="112">
        <f t="shared" ref="BC13:BC15" si="16">AN13+AQ13+AT13+AW13</f>
        <v>9</v>
      </c>
      <c r="BD13" s="112">
        <f t="shared" ref="BD13:BD15" si="17">BB13-BC13</f>
        <v>3</v>
      </c>
      <c r="BE13" s="112">
        <f t="shared" ref="BE13:BE15" si="18">AO13+AR13+AU13+AX13</f>
        <v>6</v>
      </c>
      <c r="BF13" s="112">
        <f t="shared" ref="BF13:BF15" si="19">BD13/100</f>
        <v>0.03</v>
      </c>
      <c r="BG13" s="112">
        <f t="shared" si="9"/>
        <v>1.1999999999999999E-3</v>
      </c>
      <c r="BH13" s="112">
        <f t="shared" ref="BH13:BH15" si="20">BE13+BF13+BG13</f>
        <v>6.0312000000000001</v>
      </c>
      <c r="BI13" s="112">
        <f>RANK(BH13,BH12:BH15)</f>
        <v>2</v>
      </c>
    </row>
    <row r="14" spans="1:61" ht="37.5" customHeight="1" x14ac:dyDescent="0.4">
      <c r="C14" s="427" t="s">
        <v>303</v>
      </c>
      <c r="D14" s="428"/>
      <c r="E14" s="428"/>
      <c r="F14" s="428"/>
      <c r="G14" s="429"/>
      <c r="H14" s="113">
        <v>3</v>
      </c>
      <c r="I14" s="114">
        <v>1</v>
      </c>
      <c r="J14" s="115">
        <f>IF(H14&gt;I14,3,IF(H14=I14,1,0))</f>
        <v>3</v>
      </c>
      <c r="K14" s="113">
        <v>1</v>
      </c>
      <c r="L14" s="114">
        <v>2</v>
      </c>
      <c r="M14" s="115">
        <f>IF(K14&gt;L14,3,IF(K14=L14,1,0))</f>
        <v>0</v>
      </c>
      <c r="N14" s="116"/>
      <c r="O14" s="117"/>
      <c r="P14" s="118"/>
      <c r="Q14" s="119">
        <v>0</v>
      </c>
      <c r="R14" s="120">
        <f>N15</f>
        <v>0</v>
      </c>
      <c r="S14" s="115">
        <f>IF(Q14&gt;R14,3,IF(Q14=R14,1,0))</f>
        <v>1</v>
      </c>
      <c r="T14" s="112">
        <f>P16</f>
        <v>2</v>
      </c>
      <c r="U14" s="112">
        <f>O16</f>
        <v>0</v>
      </c>
      <c r="V14" s="112">
        <f>N16</f>
        <v>1</v>
      </c>
      <c r="W14" s="112">
        <f t="shared" si="10"/>
        <v>4</v>
      </c>
      <c r="X14" s="112">
        <f t="shared" si="10"/>
        <v>3</v>
      </c>
      <c r="Y14" s="112">
        <f t="shared" si="11"/>
        <v>1</v>
      </c>
      <c r="Z14" s="112">
        <f t="shared" si="12"/>
        <v>4</v>
      </c>
      <c r="AA14" s="112">
        <f t="shared" si="13"/>
        <v>0.01</v>
      </c>
      <c r="AB14" s="112">
        <f t="shared" si="8"/>
        <v>4.0000000000000002E-4</v>
      </c>
      <c r="AC14" s="112">
        <f t="shared" si="14"/>
        <v>4.0103999999999997</v>
      </c>
      <c r="AD14" s="112">
        <f>RANK(AC14,AC12:AC15)</f>
        <v>2</v>
      </c>
      <c r="AH14" s="427" t="s">
        <v>311</v>
      </c>
      <c r="AI14" s="428"/>
      <c r="AJ14" s="428"/>
      <c r="AK14" s="428"/>
      <c r="AL14" s="429"/>
      <c r="AM14" s="113">
        <v>1</v>
      </c>
      <c r="AN14" s="114">
        <v>5</v>
      </c>
      <c r="AO14" s="115">
        <f>IF(AM14&gt;AN14,3,IF(AM14=AN14,1,0))</f>
        <v>0</v>
      </c>
      <c r="AP14" s="113">
        <v>3</v>
      </c>
      <c r="AQ14" s="114">
        <v>4</v>
      </c>
      <c r="AR14" s="115">
        <f>IF(AP14&gt;AQ14,3,IF(AP14=AQ14,1,0))</f>
        <v>0</v>
      </c>
      <c r="AS14" s="116"/>
      <c r="AT14" s="117"/>
      <c r="AU14" s="118"/>
      <c r="AV14" s="119">
        <f>AT15</f>
        <v>2</v>
      </c>
      <c r="AW14" s="120">
        <f>AS15</f>
        <v>7</v>
      </c>
      <c r="AX14" s="115">
        <f>IF(AV14&gt;AW14,3,IF(AV14=AW14,1,0))</f>
        <v>0</v>
      </c>
      <c r="AY14" s="112">
        <f t="shared" ref="AY14" si="21">AO18</f>
        <v>0</v>
      </c>
      <c r="AZ14" s="112">
        <f>AT16</f>
        <v>0</v>
      </c>
      <c r="BA14" s="112">
        <f>AS16</f>
        <v>3</v>
      </c>
      <c r="BB14" s="112">
        <f t="shared" si="15"/>
        <v>6</v>
      </c>
      <c r="BC14" s="112">
        <f t="shared" si="16"/>
        <v>16</v>
      </c>
      <c r="BD14" s="112">
        <f t="shared" si="17"/>
        <v>-10</v>
      </c>
      <c r="BE14" s="112">
        <f t="shared" si="18"/>
        <v>0</v>
      </c>
      <c r="BF14" s="112">
        <f t="shared" si="19"/>
        <v>-0.1</v>
      </c>
      <c r="BG14" s="112">
        <f t="shared" si="9"/>
        <v>5.9999999999999995E-4</v>
      </c>
      <c r="BH14" s="112">
        <f t="shared" si="20"/>
        <v>-9.9400000000000002E-2</v>
      </c>
      <c r="BI14" s="112">
        <f>RANK(BH14,BH12:BH15)</f>
        <v>4</v>
      </c>
    </row>
    <row r="15" spans="1:61" ht="37.5" customHeight="1" x14ac:dyDescent="0.4">
      <c r="C15" s="427" t="s">
        <v>321</v>
      </c>
      <c r="D15" s="428"/>
      <c r="E15" s="428"/>
      <c r="F15" s="428"/>
      <c r="G15" s="429"/>
      <c r="H15" s="113">
        <v>1</v>
      </c>
      <c r="I15" s="114">
        <v>2</v>
      </c>
      <c r="J15" s="115">
        <f>IF(H15&gt;I15,3,IF(H15=I15,1,0))</f>
        <v>0</v>
      </c>
      <c r="K15" s="113">
        <v>1</v>
      </c>
      <c r="L15" s="114">
        <v>4</v>
      </c>
      <c r="M15" s="115">
        <f>IF(K15&gt;L15,3,IF(K15=L15,1,0))</f>
        <v>0</v>
      </c>
      <c r="N15" s="113">
        <v>0</v>
      </c>
      <c r="O15" s="114">
        <v>6</v>
      </c>
      <c r="P15" s="115">
        <f>IF(N15&gt;O15,3,IF(N15=O15,1,0))</f>
        <v>0</v>
      </c>
      <c r="Q15" s="116"/>
      <c r="R15" s="117"/>
      <c r="S15" s="118"/>
      <c r="T15" s="112">
        <f>S16</f>
        <v>0</v>
      </c>
      <c r="U15" s="112">
        <f>R16</f>
        <v>1</v>
      </c>
      <c r="V15" s="112">
        <f>Q16</f>
        <v>2</v>
      </c>
      <c r="W15" s="112">
        <f t="shared" si="10"/>
        <v>2</v>
      </c>
      <c r="X15" s="112">
        <f t="shared" si="10"/>
        <v>12</v>
      </c>
      <c r="Y15" s="112">
        <f t="shared" si="11"/>
        <v>-10</v>
      </c>
      <c r="Z15" s="112">
        <f t="shared" si="12"/>
        <v>0</v>
      </c>
      <c r="AA15" s="112">
        <f t="shared" si="13"/>
        <v>-0.1</v>
      </c>
      <c r="AB15" s="112">
        <f t="shared" si="8"/>
        <v>2.0000000000000001E-4</v>
      </c>
      <c r="AC15" s="112">
        <f t="shared" si="14"/>
        <v>-9.98E-2</v>
      </c>
      <c r="AD15" s="112">
        <f>RANK(AC15,AC12:AC15)</f>
        <v>4</v>
      </c>
      <c r="AH15" s="427" t="s">
        <v>307</v>
      </c>
      <c r="AI15" s="428"/>
      <c r="AJ15" s="428"/>
      <c r="AK15" s="428"/>
      <c r="AL15" s="429"/>
      <c r="AM15" s="113">
        <v>1</v>
      </c>
      <c r="AN15" s="114">
        <v>4</v>
      </c>
      <c r="AO15" s="115">
        <f>IF(AM15&gt;AN15,3,IF(AM15=AN15,1,0))</f>
        <v>0</v>
      </c>
      <c r="AP15" s="113">
        <v>1</v>
      </c>
      <c r="AQ15" s="114">
        <v>7</v>
      </c>
      <c r="AR15" s="115">
        <f>IF(AP15&gt;AQ15,3,IF(AP15=AQ15,1,0))</f>
        <v>0</v>
      </c>
      <c r="AS15" s="113">
        <v>7</v>
      </c>
      <c r="AT15" s="114">
        <v>2</v>
      </c>
      <c r="AU15" s="115">
        <f>IF(AS15&gt;AT15,3,IF(AS15=AT15,1,0))</f>
        <v>3</v>
      </c>
      <c r="AV15" s="116"/>
      <c r="AW15" s="117"/>
      <c r="AX15" s="118"/>
      <c r="AY15" s="112">
        <v>1</v>
      </c>
      <c r="AZ15" s="112">
        <f>AW16</f>
        <v>0</v>
      </c>
      <c r="BA15" s="112">
        <f>AV16</f>
        <v>2</v>
      </c>
      <c r="BB15" s="112">
        <f t="shared" si="15"/>
        <v>9</v>
      </c>
      <c r="BC15" s="112">
        <f t="shared" si="16"/>
        <v>13</v>
      </c>
      <c r="BD15" s="112">
        <f t="shared" si="17"/>
        <v>-4</v>
      </c>
      <c r="BE15" s="112">
        <f t="shared" si="18"/>
        <v>3</v>
      </c>
      <c r="BF15" s="112">
        <f t="shared" si="19"/>
        <v>-0.04</v>
      </c>
      <c r="BG15" s="112">
        <f t="shared" si="9"/>
        <v>8.9999999999999998E-4</v>
      </c>
      <c r="BH15" s="112">
        <f t="shared" si="20"/>
        <v>2.9609000000000001</v>
      </c>
      <c r="BI15" s="112">
        <f>RANK(BH15,BH12:BH15)</f>
        <v>3</v>
      </c>
    </row>
    <row r="16" spans="1:61" ht="25.5" hidden="1" customHeight="1" x14ac:dyDescent="0.4">
      <c r="C16" s="122"/>
      <c r="D16" s="122"/>
      <c r="E16" s="122"/>
      <c r="F16" s="122"/>
      <c r="G16" s="122"/>
      <c r="H16" s="123">
        <f>COUNTIF(J12:J15,3)</f>
        <v>2</v>
      </c>
      <c r="I16" s="123">
        <f>COUNTIF(J12:J15,1)</f>
        <v>0</v>
      </c>
      <c r="J16" s="123">
        <f>COUNTIF(J12:J15,0)</f>
        <v>1</v>
      </c>
      <c r="K16" s="123">
        <f>COUNTIF(M12:M15,3)</f>
        <v>0</v>
      </c>
      <c r="L16" s="123">
        <f>COUNTIF(M12:M15,1)</f>
        <v>0</v>
      </c>
      <c r="M16" s="123">
        <f>COUNTIF(M12:M15,0)</f>
        <v>3</v>
      </c>
      <c r="N16" s="123">
        <f>COUNTIF(P12:P15,3)</f>
        <v>1</v>
      </c>
      <c r="O16" s="123">
        <f>COUNTIF(P12:P15,1)</f>
        <v>0</v>
      </c>
      <c r="P16" s="123">
        <f>COUNTIF(P12:P15,0)</f>
        <v>2</v>
      </c>
      <c r="Q16" s="123">
        <f>COUNTIF(S12:S15,3)</f>
        <v>2</v>
      </c>
      <c r="R16" s="123">
        <f>COUNTIF(S12:S15,1)</f>
        <v>1</v>
      </c>
      <c r="S16" s="123">
        <f>COUNTIF(S12:S15,0)</f>
        <v>0</v>
      </c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H16" s="122"/>
      <c r="AI16" s="122"/>
      <c r="AJ16" s="122"/>
      <c r="AK16" s="122"/>
      <c r="AL16" s="122"/>
      <c r="AM16" s="123">
        <f>COUNTIF(AO12:AO15,3)</f>
        <v>0</v>
      </c>
      <c r="AN16" s="123">
        <f>COUNTIF(AO12:AO15,1)</f>
        <v>0</v>
      </c>
      <c r="AO16" s="123">
        <f>COUNTIF(AO12:AO15,0)</f>
        <v>3</v>
      </c>
      <c r="AP16" s="123">
        <f>COUNTIF(AR12:AR15,3)</f>
        <v>1</v>
      </c>
      <c r="AQ16" s="123">
        <f>COUNTIF(AR12:AR15,1)</f>
        <v>0</v>
      </c>
      <c r="AR16" s="123">
        <f>COUNTIF(AR12:AR15,0)</f>
        <v>2</v>
      </c>
      <c r="AS16" s="123">
        <f>COUNTIF(AU12:AU15,3)</f>
        <v>3</v>
      </c>
      <c r="AT16" s="123">
        <f>COUNTIF(AU12:AU15,1)</f>
        <v>0</v>
      </c>
      <c r="AU16" s="123">
        <f>COUNTIF(AU12:AU15,0)</f>
        <v>0</v>
      </c>
      <c r="AV16" s="123">
        <f>COUNTIF(AX12:AX15,3)</f>
        <v>2</v>
      </c>
      <c r="AW16" s="123">
        <f>COUNTIF(AX12:AX15,1)</f>
        <v>0</v>
      </c>
      <c r="AX16" s="123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</row>
    <row r="17" spans="2:61" ht="25.5" x14ac:dyDescent="0.4"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</row>
    <row r="18" spans="2:61" ht="25.5" hidden="1" x14ac:dyDescent="0.4">
      <c r="B18" t="s">
        <v>15</v>
      </c>
      <c r="C18" s="122"/>
      <c r="D18" s="122"/>
      <c r="E18" s="122"/>
      <c r="F18" s="122"/>
      <c r="G18" s="122"/>
      <c r="H18" s="122" t="s">
        <v>16</v>
      </c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</row>
    <row r="19" spans="2:61" ht="25.5" hidden="1" x14ac:dyDescent="0.4">
      <c r="C19" s="430">
        <v>3</v>
      </c>
      <c r="D19" s="431"/>
      <c r="E19" s="431"/>
      <c r="F19" s="431"/>
      <c r="G19" s="432"/>
      <c r="H19" s="426" t="str">
        <f>C20</f>
        <v>印西FC</v>
      </c>
      <c r="I19" s="426"/>
      <c r="J19" s="426"/>
      <c r="K19" s="426" t="str">
        <f>C21</f>
        <v>AFU-F</v>
      </c>
      <c r="L19" s="426"/>
      <c r="M19" s="426"/>
      <c r="N19" s="426" t="str">
        <f>C22</f>
        <v>FC高津C</v>
      </c>
      <c r="O19" s="426"/>
      <c r="P19" s="426"/>
      <c r="Q19" s="426" t="str">
        <f>C23</f>
        <v>ｲｰｽﾄｼﾞｭﾆｱB</v>
      </c>
      <c r="R19" s="426"/>
      <c r="S19" s="426"/>
      <c r="T19" s="104" t="s">
        <v>2</v>
      </c>
      <c r="U19" s="104" t="s">
        <v>3</v>
      </c>
      <c r="V19" s="104" t="s">
        <v>4</v>
      </c>
      <c r="W19" s="104" t="s">
        <v>5</v>
      </c>
      <c r="X19" s="104" t="s">
        <v>6</v>
      </c>
      <c r="Y19" s="104" t="s">
        <v>7</v>
      </c>
      <c r="Z19" s="104" t="s">
        <v>8</v>
      </c>
      <c r="AA19" s="104" t="s">
        <v>9</v>
      </c>
      <c r="AB19" s="104" t="s">
        <v>10</v>
      </c>
      <c r="AC19" s="104" t="s">
        <v>11</v>
      </c>
      <c r="AD19" s="104" t="s">
        <v>12</v>
      </c>
      <c r="AH19" s="430"/>
      <c r="AI19" s="431"/>
      <c r="AJ19" s="431"/>
      <c r="AK19" s="431"/>
      <c r="AL19" s="432"/>
      <c r="AM19" s="426"/>
      <c r="AN19" s="426"/>
      <c r="AO19" s="426"/>
      <c r="AP19" s="426"/>
      <c r="AQ19" s="426"/>
      <c r="AR19" s="426"/>
      <c r="AS19" s="426"/>
      <c r="AT19" s="426"/>
      <c r="AU19" s="426"/>
      <c r="AV19" s="426"/>
      <c r="AW19" s="426"/>
      <c r="AX19" s="426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</row>
    <row r="20" spans="2:61" ht="37.5" hidden="1" customHeight="1" x14ac:dyDescent="0.4">
      <c r="C20" s="427" t="s">
        <v>313</v>
      </c>
      <c r="D20" s="428"/>
      <c r="E20" s="428"/>
      <c r="F20" s="428"/>
      <c r="G20" s="429"/>
      <c r="H20" s="105"/>
      <c r="I20" s="106"/>
      <c r="J20" s="107"/>
      <c r="K20" s="108">
        <f>I21</f>
        <v>0</v>
      </c>
      <c r="L20" s="109">
        <f>H21</f>
        <v>0</v>
      </c>
      <c r="M20" s="110">
        <f>IF(K20&gt;L20,3,IF(K20=L20,1,0))</f>
        <v>1</v>
      </c>
      <c r="N20" s="108">
        <f>I22</f>
        <v>0</v>
      </c>
      <c r="O20" s="109">
        <f>H22</f>
        <v>0</v>
      </c>
      <c r="P20" s="110">
        <f>IF(N20&gt;O20,3,IF(N20=O20,1,0))</f>
        <v>1</v>
      </c>
      <c r="Q20" s="108">
        <f>I23</f>
        <v>0</v>
      </c>
      <c r="R20" s="109">
        <f>H23</f>
        <v>0</v>
      </c>
      <c r="S20" s="111">
        <f>IF(Q20&gt;R20,3,IF(Q20=R20,1,0))</f>
        <v>1</v>
      </c>
      <c r="T20" s="112">
        <f>J24</f>
        <v>0</v>
      </c>
      <c r="U20" s="112">
        <f>I24</f>
        <v>3</v>
      </c>
      <c r="V20" s="112">
        <f>H24</f>
        <v>0</v>
      </c>
      <c r="W20" s="112">
        <f>H20+K20+N20+Q20</f>
        <v>0</v>
      </c>
      <c r="X20" s="112">
        <f>I20+L20+O20+R20</f>
        <v>0</v>
      </c>
      <c r="Y20" s="112">
        <f>W20-X20</f>
        <v>0</v>
      </c>
      <c r="Z20" s="112">
        <f>J20+M20+P20+S20</f>
        <v>3</v>
      </c>
      <c r="AA20" s="112">
        <f>Y20/100</f>
        <v>0</v>
      </c>
      <c r="AB20" s="112">
        <f t="shared" ref="AB20:AB23" si="22">W20/10000</f>
        <v>0</v>
      </c>
      <c r="AC20" s="112">
        <f>Z20+AA20+AB20</f>
        <v>3</v>
      </c>
      <c r="AD20" s="112">
        <f>RANK(AC20,AC20:AC23)</f>
        <v>1</v>
      </c>
      <c r="AH20" s="427"/>
      <c r="AI20" s="428"/>
      <c r="AJ20" s="428"/>
      <c r="AK20" s="428"/>
      <c r="AL20" s="429"/>
      <c r="AM20" s="105"/>
      <c r="AN20" s="106"/>
      <c r="AO20" s="107"/>
      <c r="AP20" s="108"/>
      <c r="AQ20" s="109"/>
      <c r="AR20" s="110"/>
      <c r="AS20" s="108"/>
      <c r="AT20" s="109"/>
      <c r="AU20" s="110"/>
      <c r="AV20" s="108"/>
      <c r="AW20" s="109"/>
      <c r="AX20" s="111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</row>
    <row r="21" spans="2:61" ht="37.5" hidden="1" customHeight="1" x14ac:dyDescent="0.4">
      <c r="C21" s="427" t="s">
        <v>389</v>
      </c>
      <c r="D21" s="428"/>
      <c r="E21" s="428"/>
      <c r="F21" s="428"/>
      <c r="G21" s="429"/>
      <c r="H21" s="113"/>
      <c r="I21" s="114"/>
      <c r="J21" s="115">
        <f>IF(H21&gt;I21,3,IF(H21=I21,1,0))</f>
        <v>1</v>
      </c>
      <c r="K21" s="116"/>
      <c r="L21" s="117"/>
      <c r="M21" s="118"/>
      <c r="N21" s="119">
        <f>L22</f>
        <v>0</v>
      </c>
      <c r="O21" s="120">
        <f>K22</f>
        <v>0</v>
      </c>
      <c r="P21" s="121">
        <f>IF(N21&gt;O21,3,IF(N21=O21,1,0))</f>
        <v>1</v>
      </c>
      <c r="Q21" s="119">
        <f>L23</f>
        <v>0</v>
      </c>
      <c r="R21" s="120">
        <f>K23</f>
        <v>0</v>
      </c>
      <c r="S21" s="115">
        <f>IF(Q21&gt;R21,3,IF(Q21=R21,1,0))</f>
        <v>1</v>
      </c>
      <c r="T21" s="112">
        <f>M24</f>
        <v>0</v>
      </c>
      <c r="U21" s="112">
        <f>L24</f>
        <v>3</v>
      </c>
      <c r="V21" s="112">
        <f>K24</f>
        <v>0</v>
      </c>
      <c r="W21" s="112">
        <f t="shared" ref="W21:X23" si="23">H21+K21+N21+Q21</f>
        <v>0</v>
      </c>
      <c r="X21" s="112">
        <f t="shared" si="23"/>
        <v>0</v>
      </c>
      <c r="Y21" s="112">
        <f t="shared" ref="Y21:Y23" si="24">W21-X21</f>
        <v>0</v>
      </c>
      <c r="Z21" s="112">
        <f t="shared" ref="Z21:Z23" si="25">J21+M21+P21+S21</f>
        <v>3</v>
      </c>
      <c r="AA21" s="112">
        <f t="shared" ref="AA21:AA23" si="26">Y21/100</f>
        <v>0</v>
      </c>
      <c r="AB21" s="112">
        <f t="shared" si="22"/>
        <v>0</v>
      </c>
      <c r="AC21" s="112">
        <f t="shared" ref="AC21:AC23" si="27">Z21+AA21+AB21</f>
        <v>3</v>
      </c>
      <c r="AD21" s="112">
        <f>RANK(AC21,AC20:AC23)</f>
        <v>1</v>
      </c>
      <c r="AH21" s="427"/>
      <c r="AI21" s="428"/>
      <c r="AJ21" s="428"/>
      <c r="AK21" s="428"/>
      <c r="AL21" s="429"/>
      <c r="AM21" s="113"/>
      <c r="AN21" s="114"/>
      <c r="AO21" s="115"/>
      <c r="AP21" s="116"/>
      <c r="AQ21" s="117"/>
      <c r="AR21" s="118"/>
      <c r="AS21" s="119"/>
      <c r="AT21" s="120"/>
      <c r="AU21" s="121"/>
      <c r="AV21" s="119"/>
      <c r="AW21" s="120"/>
      <c r="AX21" s="115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</row>
    <row r="22" spans="2:61" ht="37.5" hidden="1" customHeight="1" x14ac:dyDescent="0.4">
      <c r="C22" s="427" t="s">
        <v>305</v>
      </c>
      <c r="D22" s="428"/>
      <c r="E22" s="428"/>
      <c r="F22" s="428"/>
      <c r="G22" s="429"/>
      <c r="H22" s="113"/>
      <c r="I22" s="114"/>
      <c r="J22" s="115">
        <f>IF(H22&gt;I22,3,IF(H22=I22,1,0))</f>
        <v>1</v>
      </c>
      <c r="K22" s="113"/>
      <c r="L22" s="114"/>
      <c r="M22" s="115">
        <f>IF(K22&gt;L22,3,IF(K22=L22,1,0))</f>
        <v>1</v>
      </c>
      <c r="N22" s="116"/>
      <c r="O22" s="117"/>
      <c r="P22" s="118"/>
      <c r="Q22" s="119">
        <f>O23</f>
        <v>0</v>
      </c>
      <c r="R22" s="120">
        <f>N23</f>
        <v>0</v>
      </c>
      <c r="S22" s="115">
        <f>IF(Q22&gt;R22,3,IF(Q22=R22,1,0))</f>
        <v>1</v>
      </c>
      <c r="T22" s="112">
        <f>P24</f>
        <v>0</v>
      </c>
      <c r="U22" s="112">
        <f>O24</f>
        <v>3</v>
      </c>
      <c r="V22" s="112">
        <f>N24</f>
        <v>0</v>
      </c>
      <c r="W22" s="112">
        <f t="shared" si="23"/>
        <v>0</v>
      </c>
      <c r="X22" s="112">
        <f t="shared" si="23"/>
        <v>0</v>
      </c>
      <c r="Y22" s="112">
        <f t="shared" si="24"/>
        <v>0</v>
      </c>
      <c r="Z22" s="112">
        <f t="shared" si="25"/>
        <v>3</v>
      </c>
      <c r="AA22" s="112">
        <f t="shared" si="26"/>
        <v>0</v>
      </c>
      <c r="AB22" s="112">
        <f t="shared" si="22"/>
        <v>0</v>
      </c>
      <c r="AC22" s="112">
        <f t="shared" si="27"/>
        <v>3</v>
      </c>
      <c r="AD22" s="112">
        <f>RANK(AC22,AC20:AC23)</f>
        <v>1</v>
      </c>
      <c r="AH22" s="427"/>
      <c r="AI22" s="428"/>
      <c r="AJ22" s="428"/>
      <c r="AK22" s="428"/>
      <c r="AL22" s="429"/>
      <c r="AM22" s="113"/>
      <c r="AN22" s="114"/>
      <c r="AO22" s="115"/>
      <c r="AP22" s="113"/>
      <c r="AQ22" s="114"/>
      <c r="AR22" s="115"/>
      <c r="AS22" s="116"/>
      <c r="AT22" s="117"/>
      <c r="AU22" s="118"/>
      <c r="AV22" s="119"/>
      <c r="AW22" s="120"/>
      <c r="AX22" s="115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</row>
    <row r="23" spans="2:61" ht="37.5" hidden="1" customHeight="1" x14ac:dyDescent="0.4">
      <c r="C23" s="427" t="s">
        <v>327</v>
      </c>
      <c r="D23" s="428"/>
      <c r="E23" s="428"/>
      <c r="F23" s="428"/>
      <c r="G23" s="429"/>
      <c r="H23" s="113"/>
      <c r="I23" s="114"/>
      <c r="J23" s="115">
        <f>IF(H23&gt;I23,3,IF(H23=I23,1,0))</f>
        <v>1</v>
      </c>
      <c r="K23" s="113"/>
      <c r="L23" s="114"/>
      <c r="M23" s="115">
        <f>IF(K23&gt;L23,3,IF(K23=L23,1,0))</f>
        <v>1</v>
      </c>
      <c r="N23" s="113"/>
      <c r="O23" s="114"/>
      <c r="P23" s="115">
        <f>IF(N23&gt;O23,3,IF(N23=O23,1,0))</f>
        <v>1</v>
      </c>
      <c r="Q23" s="116"/>
      <c r="R23" s="117"/>
      <c r="S23" s="118"/>
      <c r="T23" s="112">
        <f>S24</f>
        <v>0</v>
      </c>
      <c r="U23" s="112">
        <f>R24</f>
        <v>3</v>
      </c>
      <c r="V23" s="112">
        <f>Q24</f>
        <v>0</v>
      </c>
      <c r="W23" s="112">
        <f t="shared" si="23"/>
        <v>0</v>
      </c>
      <c r="X23" s="112">
        <f t="shared" si="23"/>
        <v>0</v>
      </c>
      <c r="Y23" s="112">
        <f t="shared" si="24"/>
        <v>0</v>
      </c>
      <c r="Z23" s="112">
        <f t="shared" si="25"/>
        <v>3</v>
      </c>
      <c r="AA23" s="112">
        <f t="shared" si="26"/>
        <v>0</v>
      </c>
      <c r="AB23" s="112">
        <f t="shared" si="22"/>
        <v>0</v>
      </c>
      <c r="AC23" s="112">
        <f t="shared" si="27"/>
        <v>3</v>
      </c>
      <c r="AD23" s="112">
        <f>RANK(AC23,AC20:AC23)</f>
        <v>1</v>
      </c>
      <c r="AH23" s="427"/>
      <c r="AI23" s="428"/>
      <c r="AJ23" s="428"/>
      <c r="AK23" s="428"/>
      <c r="AL23" s="429"/>
      <c r="AM23" s="113"/>
      <c r="AN23" s="114"/>
      <c r="AO23" s="115"/>
      <c r="AP23" s="113"/>
      <c r="AQ23" s="114"/>
      <c r="AR23" s="115"/>
      <c r="AS23" s="113"/>
      <c r="AT23" s="114"/>
      <c r="AU23" s="115"/>
      <c r="AV23" s="116"/>
      <c r="AW23" s="117"/>
      <c r="AX23" s="118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</row>
    <row r="24" spans="2:61" ht="25.5" hidden="1" customHeight="1" x14ac:dyDescent="0.4">
      <c r="C24" s="122"/>
      <c r="D24" s="122"/>
      <c r="E24" s="122"/>
      <c r="F24" s="122"/>
      <c r="G24" s="122"/>
      <c r="H24" s="123">
        <f>COUNTIF(J20:J23,3)</f>
        <v>0</v>
      </c>
      <c r="I24" s="123">
        <f>COUNTIF(J20:J23,1)</f>
        <v>3</v>
      </c>
      <c r="J24" s="123">
        <f>COUNTIF(J20:J23,0)</f>
        <v>0</v>
      </c>
      <c r="K24" s="123">
        <f>COUNTIF(M20:M23,3)</f>
        <v>0</v>
      </c>
      <c r="L24" s="123">
        <f>COUNTIF(M20:M23,1)</f>
        <v>3</v>
      </c>
      <c r="M24" s="123">
        <f>COUNTIF(M20:M23,0)</f>
        <v>0</v>
      </c>
      <c r="N24" s="123">
        <f>COUNTIF(P20:P23,3)</f>
        <v>0</v>
      </c>
      <c r="O24" s="123">
        <f>COUNTIF(P20:P23,1)</f>
        <v>3</v>
      </c>
      <c r="P24" s="123">
        <f>COUNTIF(P20:P23,0)</f>
        <v>0</v>
      </c>
      <c r="Q24" s="123">
        <f>COUNTIF(S20:S23,3)</f>
        <v>0</v>
      </c>
      <c r="R24" s="123">
        <f>COUNTIF(S20:S23,1)</f>
        <v>3</v>
      </c>
      <c r="S24" s="123">
        <f>COUNTIF(S20:S23,0)</f>
        <v>0</v>
      </c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H24" s="122"/>
      <c r="AI24" s="122"/>
      <c r="AJ24" s="122"/>
      <c r="AK24" s="122"/>
      <c r="AL24" s="122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</row>
    <row r="25" spans="2:61" ht="25.5" hidden="1" x14ac:dyDescent="0.4"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</row>
    <row r="26" spans="2:61" ht="25.5" hidden="1" x14ac:dyDescent="0.4">
      <c r="B26" t="s">
        <v>17</v>
      </c>
      <c r="C26" s="122"/>
      <c r="D26" s="122"/>
      <c r="E26" s="122"/>
      <c r="F26" s="122"/>
      <c r="G26" s="122"/>
      <c r="H26" s="122" t="s">
        <v>18</v>
      </c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</row>
    <row r="27" spans="2:61" ht="25.5" hidden="1" x14ac:dyDescent="0.4">
      <c r="C27" s="430">
        <v>4</v>
      </c>
      <c r="D27" s="431"/>
      <c r="E27" s="431"/>
      <c r="F27" s="431"/>
      <c r="G27" s="432"/>
      <c r="H27" s="426" t="str">
        <f>C28</f>
        <v>ﾌｫﾙﾏｰﾚ</v>
      </c>
      <c r="I27" s="426"/>
      <c r="J27" s="426"/>
      <c r="K27" s="426" t="str">
        <f>C29</f>
        <v>梅郷SC－A</v>
      </c>
      <c r="L27" s="426"/>
      <c r="M27" s="426"/>
      <c r="N27" s="426" t="str">
        <f>C30</f>
        <v>おおたかの森B</v>
      </c>
      <c r="O27" s="426"/>
      <c r="P27" s="426"/>
      <c r="Q27" s="426" t="str">
        <f>C31</f>
        <v>FC高津D</v>
      </c>
      <c r="R27" s="426"/>
      <c r="S27" s="426"/>
      <c r="T27" s="104" t="s">
        <v>2</v>
      </c>
      <c r="U27" s="104" t="s">
        <v>3</v>
      </c>
      <c r="V27" s="104" t="s">
        <v>4</v>
      </c>
      <c r="W27" s="104" t="s">
        <v>5</v>
      </c>
      <c r="X27" s="104" t="s">
        <v>6</v>
      </c>
      <c r="Y27" s="104" t="s">
        <v>7</v>
      </c>
      <c r="Z27" s="104" t="s">
        <v>8</v>
      </c>
      <c r="AA27" s="104" t="s">
        <v>9</v>
      </c>
      <c r="AB27" s="104" t="s">
        <v>10</v>
      </c>
      <c r="AC27" s="104" t="s">
        <v>11</v>
      </c>
      <c r="AD27" s="104" t="s">
        <v>12</v>
      </c>
      <c r="AH27" s="430"/>
      <c r="AI27" s="431"/>
      <c r="AJ27" s="431"/>
      <c r="AK27" s="431"/>
      <c r="AL27" s="432"/>
      <c r="AM27" s="426"/>
      <c r="AN27" s="426"/>
      <c r="AO27" s="426"/>
      <c r="AP27" s="426"/>
      <c r="AQ27" s="426"/>
      <c r="AR27" s="426"/>
      <c r="AS27" s="426"/>
      <c r="AT27" s="426"/>
      <c r="AU27" s="426"/>
      <c r="AV27" s="426"/>
      <c r="AW27" s="426"/>
      <c r="AX27" s="426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</row>
    <row r="28" spans="2:61" ht="37.5" hidden="1" customHeight="1" x14ac:dyDescent="0.4">
      <c r="C28" s="427" t="s">
        <v>315</v>
      </c>
      <c r="D28" s="428"/>
      <c r="E28" s="428"/>
      <c r="F28" s="428"/>
      <c r="G28" s="429"/>
      <c r="H28" s="105"/>
      <c r="I28" s="106"/>
      <c r="J28" s="107"/>
      <c r="K28" s="108">
        <f>I29</f>
        <v>0</v>
      </c>
      <c r="L28" s="109">
        <f>H29</f>
        <v>0</v>
      </c>
      <c r="M28" s="110">
        <f>IF(K28&gt;L28,3,IF(K28=L28,1,0))</f>
        <v>1</v>
      </c>
      <c r="N28" s="108">
        <f>I30</f>
        <v>0</v>
      </c>
      <c r="O28" s="109">
        <f>H30</f>
        <v>0</v>
      </c>
      <c r="P28" s="110">
        <f>IF(N28&gt;O28,3,IF(N28=O28,1,0))</f>
        <v>1</v>
      </c>
      <c r="Q28" s="108">
        <f>I31</f>
        <v>0</v>
      </c>
      <c r="R28" s="109">
        <f>H31</f>
        <v>0</v>
      </c>
      <c r="S28" s="111">
        <f>IF(Q28&gt;R28,3,IF(Q28=R28,1,0))</f>
        <v>1</v>
      </c>
      <c r="T28" s="112">
        <f>J32</f>
        <v>0</v>
      </c>
      <c r="U28" s="112">
        <f>I32</f>
        <v>3</v>
      </c>
      <c r="V28" s="112">
        <f>H32</f>
        <v>0</v>
      </c>
      <c r="W28" s="112">
        <f>H28+K28+N28+Q28</f>
        <v>0</v>
      </c>
      <c r="X28" s="112">
        <f>I28+L28+O28+R28</f>
        <v>0</v>
      </c>
      <c r="Y28" s="112">
        <f>W28-X28</f>
        <v>0</v>
      </c>
      <c r="Z28" s="112">
        <f>J28+M28+P28+S28</f>
        <v>3</v>
      </c>
      <c r="AA28" s="112">
        <f>Y28/100</f>
        <v>0</v>
      </c>
      <c r="AB28" s="112">
        <f t="shared" ref="AB28:AB31" si="28">W28/10000</f>
        <v>0</v>
      </c>
      <c r="AC28" s="112">
        <f>Z28+AA28+AB28</f>
        <v>3</v>
      </c>
      <c r="AD28" s="112">
        <f>RANK(AC28,AC28:AC31)</f>
        <v>1</v>
      </c>
      <c r="AH28" s="427"/>
      <c r="AI28" s="428"/>
      <c r="AJ28" s="428"/>
      <c r="AK28" s="428"/>
      <c r="AL28" s="429"/>
      <c r="AM28" s="105"/>
      <c r="AN28" s="106"/>
      <c r="AO28" s="107"/>
      <c r="AP28" s="108"/>
      <c r="AQ28" s="109"/>
      <c r="AR28" s="110"/>
      <c r="AS28" s="108"/>
      <c r="AT28" s="109"/>
      <c r="AU28" s="110"/>
      <c r="AV28" s="108"/>
      <c r="AW28" s="109"/>
      <c r="AX28" s="111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</row>
    <row r="29" spans="2:61" ht="37.5" hidden="1" customHeight="1" x14ac:dyDescent="0.4">
      <c r="C29" s="427" t="s">
        <v>319</v>
      </c>
      <c r="D29" s="428"/>
      <c r="E29" s="428"/>
      <c r="F29" s="428"/>
      <c r="G29" s="429"/>
      <c r="H29" s="113"/>
      <c r="I29" s="114"/>
      <c r="J29" s="115">
        <f>IF(H29&gt;I29,3,IF(H29=I29,1,0))</f>
        <v>1</v>
      </c>
      <c r="K29" s="116"/>
      <c r="L29" s="117"/>
      <c r="M29" s="118"/>
      <c r="N29" s="119">
        <f>L30</f>
        <v>0</v>
      </c>
      <c r="O29" s="120">
        <f>K30</f>
        <v>0</v>
      </c>
      <c r="P29" s="121">
        <f>IF(N29&gt;O29,3,IF(N29=O29,1,0))</f>
        <v>1</v>
      </c>
      <c r="Q29" s="119">
        <f>L31</f>
        <v>0</v>
      </c>
      <c r="R29" s="120">
        <f>K31</f>
        <v>0</v>
      </c>
      <c r="S29" s="115">
        <f>IF(Q29&gt;R29,3,IF(Q29=R29,1,0))</f>
        <v>1</v>
      </c>
      <c r="T29" s="112">
        <f>M32</f>
        <v>0</v>
      </c>
      <c r="U29" s="112">
        <f>L32</f>
        <v>3</v>
      </c>
      <c r="V29" s="112">
        <f>K32</f>
        <v>0</v>
      </c>
      <c r="W29" s="112">
        <f t="shared" ref="W29:X31" si="29">H29+K29+N29+Q29</f>
        <v>0</v>
      </c>
      <c r="X29" s="112">
        <f t="shared" si="29"/>
        <v>0</v>
      </c>
      <c r="Y29" s="112">
        <f t="shared" ref="Y29:Y31" si="30">W29-X29</f>
        <v>0</v>
      </c>
      <c r="Z29" s="112">
        <f t="shared" ref="Z29:Z31" si="31">J29+M29+P29+S29</f>
        <v>3</v>
      </c>
      <c r="AA29" s="112">
        <f t="shared" ref="AA29:AA31" si="32">Y29/100</f>
        <v>0</v>
      </c>
      <c r="AB29" s="112">
        <f t="shared" si="28"/>
        <v>0</v>
      </c>
      <c r="AC29" s="112">
        <f t="shared" ref="AC29:AC31" si="33">Z29+AA29+AB29</f>
        <v>3</v>
      </c>
      <c r="AD29" s="112">
        <f>RANK(AC29,AC28:AC31)</f>
        <v>1</v>
      </c>
      <c r="AH29" s="427"/>
      <c r="AI29" s="428"/>
      <c r="AJ29" s="428"/>
      <c r="AK29" s="428"/>
      <c r="AL29" s="429"/>
      <c r="AM29" s="113"/>
      <c r="AN29" s="114"/>
      <c r="AO29" s="115"/>
      <c r="AP29" s="116"/>
      <c r="AQ29" s="117"/>
      <c r="AR29" s="118"/>
      <c r="AS29" s="119"/>
      <c r="AT29" s="120"/>
      <c r="AU29" s="121"/>
      <c r="AV29" s="119"/>
      <c r="AW29" s="120"/>
      <c r="AX29" s="115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</row>
    <row r="30" spans="2:61" ht="37.5" hidden="1" customHeight="1" x14ac:dyDescent="0.4">
      <c r="C30" s="427" t="s">
        <v>311</v>
      </c>
      <c r="D30" s="428"/>
      <c r="E30" s="428"/>
      <c r="F30" s="428"/>
      <c r="G30" s="429"/>
      <c r="H30" s="113"/>
      <c r="I30" s="114"/>
      <c r="J30" s="115">
        <f>IF(H30&gt;I30,3,IF(H30=I30,1,0))</f>
        <v>1</v>
      </c>
      <c r="K30" s="113"/>
      <c r="L30" s="114"/>
      <c r="M30" s="115">
        <f>IF(K30&gt;L30,3,IF(K30=L30,1,0))</f>
        <v>1</v>
      </c>
      <c r="N30" s="116"/>
      <c r="O30" s="117"/>
      <c r="P30" s="118"/>
      <c r="Q30" s="119">
        <f>O31</f>
        <v>0</v>
      </c>
      <c r="R30" s="120">
        <f>N31</f>
        <v>0</v>
      </c>
      <c r="S30" s="115">
        <f>IF(Q30&gt;R30,3,IF(Q30=R30,1,0))</f>
        <v>1</v>
      </c>
      <c r="T30" s="112">
        <f>P32</f>
        <v>0</v>
      </c>
      <c r="U30" s="112">
        <f>O32</f>
        <v>3</v>
      </c>
      <c r="V30" s="112">
        <f>N32</f>
        <v>0</v>
      </c>
      <c r="W30" s="112">
        <f t="shared" si="29"/>
        <v>0</v>
      </c>
      <c r="X30" s="112">
        <f t="shared" si="29"/>
        <v>0</v>
      </c>
      <c r="Y30" s="112">
        <f t="shared" si="30"/>
        <v>0</v>
      </c>
      <c r="Z30" s="112">
        <f t="shared" si="31"/>
        <v>3</v>
      </c>
      <c r="AA30" s="112">
        <f t="shared" si="32"/>
        <v>0</v>
      </c>
      <c r="AB30" s="112">
        <f t="shared" si="28"/>
        <v>0</v>
      </c>
      <c r="AC30" s="112">
        <f t="shared" si="33"/>
        <v>3</v>
      </c>
      <c r="AD30" s="112">
        <f>RANK(AC30,AC28:AC31)</f>
        <v>1</v>
      </c>
      <c r="AH30" s="427"/>
      <c r="AI30" s="428"/>
      <c r="AJ30" s="428"/>
      <c r="AK30" s="428"/>
      <c r="AL30" s="429"/>
      <c r="AM30" s="113"/>
      <c r="AN30" s="114"/>
      <c r="AO30" s="115"/>
      <c r="AP30" s="113"/>
      <c r="AQ30" s="114"/>
      <c r="AR30" s="115"/>
      <c r="AS30" s="116"/>
      <c r="AT30" s="117"/>
      <c r="AU30" s="118"/>
      <c r="AV30" s="119"/>
      <c r="AW30" s="120"/>
      <c r="AX30" s="115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</row>
    <row r="31" spans="2:61" ht="37.5" hidden="1" customHeight="1" x14ac:dyDescent="0.4">
      <c r="C31" s="427" t="s">
        <v>307</v>
      </c>
      <c r="D31" s="428"/>
      <c r="E31" s="428"/>
      <c r="F31" s="428"/>
      <c r="G31" s="429"/>
      <c r="H31" s="113"/>
      <c r="I31" s="114"/>
      <c r="J31" s="115">
        <f>IF(H31&gt;I31,3,IF(H31=I31,1,0))</f>
        <v>1</v>
      </c>
      <c r="K31" s="113"/>
      <c r="L31" s="114"/>
      <c r="M31" s="115">
        <f>IF(K31&gt;L31,3,IF(K31=L31,1,0))</f>
        <v>1</v>
      </c>
      <c r="N31" s="113"/>
      <c r="O31" s="114"/>
      <c r="P31" s="115">
        <f>IF(N31&gt;O31,3,IF(N31=O31,1,0))</f>
        <v>1</v>
      </c>
      <c r="Q31" s="116"/>
      <c r="R31" s="117"/>
      <c r="S31" s="118"/>
      <c r="T31" s="112">
        <f>S32</f>
        <v>0</v>
      </c>
      <c r="U31" s="112">
        <f>R32</f>
        <v>3</v>
      </c>
      <c r="V31" s="112">
        <f>Q32</f>
        <v>0</v>
      </c>
      <c r="W31" s="112">
        <f t="shared" si="29"/>
        <v>0</v>
      </c>
      <c r="X31" s="112">
        <f t="shared" si="29"/>
        <v>0</v>
      </c>
      <c r="Y31" s="112">
        <f t="shared" si="30"/>
        <v>0</v>
      </c>
      <c r="Z31" s="112">
        <f t="shared" si="31"/>
        <v>3</v>
      </c>
      <c r="AA31" s="112">
        <f t="shared" si="32"/>
        <v>0</v>
      </c>
      <c r="AB31" s="112">
        <f t="shared" si="28"/>
        <v>0</v>
      </c>
      <c r="AC31" s="112">
        <f t="shared" si="33"/>
        <v>3</v>
      </c>
      <c r="AD31" s="112">
        <f>RANK(AC31,AC28:AC31)</f>
        <v>1</v>
      </c>
      <c r="AH31" s="427"/>
      <c r="AI31" s="428"/>
      <c r="AJ31" s="428"/>
      <c r="AK31" s="428"/>
      <c r="AL31" s="429"/>
      <c r="AM31" s="113"/>
      <c r="AN31" s="114"/>
      <c r="AO31" s="115"/>
      <c r="AP31" s="113"/>
      <c r="AQ31" s="114"/>
      <c r="AR31" s="115"/>
      <c r="AS31" s="113"/>
      <c r="AT31" s="114"/>
      <c r="AU31" s="115"/>
      <c r="AV31" s="116"/>
      <c r="AW31" s="117"/>
      <c r="AX31" s="118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</row>
    <row r="32" spans="2:61" ht="18.75" hidden="1" customHeight="1" x14ac:dyDescent="0.4">
      <c r="H32" s="22">
        <f>COUNTIF(J28:J31,3)</f>
        <v>0</v>
      </c>
      <c r="I32" s="22">
        <f>COUNTIF(J28:J31,1)</f>
        <v>3</v>
      </c>
      <c r="J32" s="22">
        <f>COUNTIF(J28:J31,0)</f>
        <v>0</v>
      </c>
      <c r="K32" s="22">
        <f>COUNTIF(M28:M31,3)</f>
        <v>0</v>
      </c>
      <c r="L32" s="22">
        <f>COUNTIF(M28:M31,1)</f>
        <v>3</v>
      </c>
      <c r="M32" s="22">
        <f>COUNTIF(M28:M31,0)</f>
        <v>0</v>
      </c>
      <c r="N32" s="22">
        <f>COUNTIF(P28:P31,3)</f>
        <v>0</v>
      </c>
      <c r="O32" s="22">
        <f>COUNTIF(P28:P31,1)</f>
        <v>3</v>
      </c>
      <c r="P32" s="22">
        <f>COUNTIF(P28:P31,0)</f>
        <v>0</v>
      </c>
      <c r="Q32" s="22">
        <f>COUNTIF(S28:S31,3)</f>
        <v>0</v>
      </c>
      <c r="R32" s="22">
        <f>COUNTIF(S28:S31,1)</f>
        <v>3</v>
      </c>
      <c r="S32" s="22">
        <f>COUNTIF(S28:S31,0)</f>
        <v>0</v>
      </c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</row>
    <row r="33" spans="3:61" ht="98.25" customHeight="1" x14ac:dyDescent="0.4"/>
    <row r="35" spans="3:61" x14ac:dyDescent="0.4">
      <c r="C35" s="464"/>
      <c r="D35" s="465"/>
      <c r="E35" s="465"/>
      <c r="F35" s="465"/>
      <c r="G35" s="465"/>
      <c r="H35" s="466" t="s">
        <v>33</v>
      </c>
      <c r="I35" s="466"/>
      <c r="J35" s="466"/>
      <c r="K35" s="466"/>
      <c r="L35" s="466"/>
      <c r="M35" s="35"/>
      <c r="N35" s="466" t="s">
        <v>34</v>
      </c>
      <c r="O35" s="466"/>
      <c r="P35" s="466"/>
      <c r="Q35" s="466"/>
      <c r="R35" s="466"/>
      <c r="S35" s="35"/>
      <c r="T35" s="466" t="s">
        <v>35</v>
      </c>
      <c r="U35" s="466"/>
      <c r="V35" s="466"/>
      <c r="W35" s="466"/>
      <c r="X35" s="466" t="s">
        <v>36</v>
      </c>
      <c r="Y35" s="466"/>
      <c r="Z35" s="466"/>
      <c r="AA35" s="466"/>
      <c r="AB35" s="466"/>
      <c r="AC35" s="466"/>
      <c r="AD35" s="466"/>
      <c r="AH35" s="464"/>
      <c r="AI35" s="465"/>
      <c r="AJ35" s="465"/>
      <c r="AK35" s="465"/>
      <c r="AL35" s="465"/>
      <c r="AM35" s="466"/>
      <c r="AN35" s="466"/>
      <c r="AO35" s="466"/>
      <c r="AP35" s="466"/>
      <c r="AQ35" s="466"/>
      <c r="AR35" s="35"/>
      <c r="AS35" s="466"/>
      <c r="AT35" s="466"/>
      <c r="AU35" s="466"/>
      <c r="AV35" s="466"/>
      <c r="AW35" s="466"/>
      <c r="AX35" s="35"/>
      <c r="AY35" s="466"/>
      <c r="AZ35" s="466"/>
      <c r="BA35" s="466"/>
      <c r="BB35" s="466"/>
      <c r="BC35" s="466"/>
      <c r="BD35" s="466"/>
      <c r="BE35" s="466"/>
      <c r="BF35" s="466"/>
      <c r="BG35" s="466"/>
      <c r="BH35" s="466"/>
      <c r="BI35" s="466"/>
    </row>
    <row r="36" spans="3:61" x14ac:dyDescent="0.4">
      <c r="C36" s="453">
        <v>0.35416666666666669</v>
      </c>
      <c r="D36" s="454"/>
      <c r="E36" s="454"/>
      <c r="F36" s="454"/>
      <c r="G36" s="454"/>
      <c r="H36" s="459" t="s">
        <v>381</v>
      </c>
      <c r="I36" s="459"/>
      <c r="J36" s="80"/>
      <c r="K36" s="459" t="s">
        <v>382</v>
      </c>
      <c r="L36" s="459"/>
      <c r="M36" s="83"/>
      <c r="N36" s="463" t="s">
        <v>317</v>
      </c>
      <c r="O36" s="463"/>
      <c r="P36" s="83"/>
      <c r="Q36" s="463" t="s">
        <v>380</v>
      </c>
      <c r="R36" s="463"/>
      <c r="S36" s="83"/>
      <c r="T36" s="463" t="s">
        <v>378</v>
      </c>
      <c r="U36" s="463"/>
      <c r="V36" s="463" t="s">
        <v>391</v>
      </c>
      <c r="W36" s="463"/>
      <c r="X36" s="463" t="s">
        <v>315</v>
      </c>
      <c r="Y36" s="463"/>
      <c r="Z36" s="463" t="s">
        <v>379</v>
      </c>
      <c r="AA36" s="463"/>
      <c r="AB36" s="463"/>
      <c r="AC36" s="463"/>
      <c r="AD36" s="463"/>
      <c r="AH36" s="453"/>
      <c r="AI36" s="454"/>
      <c r="AJ36" s="454"/>
      <c r="AK36" s="454"/>
      <c r="AL36" s="454"/>
      <c r="AM36" s="459"/>
      <c r="AN36" s="459"/>
      <c r="AO36" s="80"/>
      <c r="AP36" s="459"/>
      <c r="AQ36" s="459"/>
      <c r="AR36" s="83"/>
      <c r="AS36" s="463"/>
      <c r="AT36" s="463"/>
      <c r="AU36" s="83"/>
      <c r="AV36" s="463"/>
      <c r="AW36" s="463"/>
      <c r="AX36" s="83"/>
      <c r="AY36" s="463"/>
      <c r="AZ36" s="463"/>
      <c r="BA36" s="463"/>
      <c r="BB36" s="463"/>
      <c r="BC36" s="463"/>
      <c r="BD36" s="463"/>
      <c r="BE36" s="463"/>
      <c r="BF36" s="463"/>
      <c r="BG36" s="463"/>
      <c r="BH36" s="463"/>
      <c r="BI36" s="463"/>
    </row>
    <row r="37" spans="3:61" x14ac:dyDescent="0.4">
      <c r="C37" s="451" t="s">
        <v>32</v>
      </c>
      <c r="D37" s="452"/>
      <c r="E37" s="452"/>
      <c r="F37" s="452"/>
      <c r="G37" s="452"/>
      <c r="H37" s="455" t="s">
        <v>324</v>
      </c>
      <c r="I37" s="456"/>
      <c r="J37" s="456"/>
      <c r="K37" s="456"/>
      <c r="L37" s="457"/>
      <c r="M37" s="83"/>
      <c r="N37" s="455" t="s">
        <v>302</v>
      </c>
      <c r="O37" s="456"/>
      <c r="P37" s="456"/>
      <c r="Q37" s="456"/>
      <c r="R37" s="457"/>
      <c r="S37" s="83"/>
      <c r="T37" s="455" t="s">
        <v>304</v>
      </c>
      <c r="U37" s="456"/>
      <c r="V37" s="456"/>
      <c r="W37" s="457"/>
      <c r="X37" s="455" t="s">
        <v>310</v>
      </c>
      <c r="Y37" s="456"/>
      <c r="Z37" s="456"/>
      <c r="AA37" s="456"/>
      <c r="AB37" s="456"/>
      <c r="AC37" s="456"/>
      <c r="AD37" s="457"/>
      <c r="AH37" s="451"/>
      <c r="AI37" s="452"/>
      <c r="AJ37" s="452"/>
      <c r="AK37" s="452"/>
      <c r="AL37" s="452"/>
      <c r="AM37" s="455"/>
      <c r="AN37" s="456"/>
      <c r="AO37" s="456"/>
      <c r="AP37" s="456"/>
      <c r="AQ37" s="457"/>
      <c r="AR37" s="83"/>
      <c r="AS37" s="455"/>
      <c r="AT37" s="456"/>
      <c r="AU37" s="456"/>
      <c r="AV37" s="456"/>
      <c r="AW37" s="457"/>
      <c r="AX37" s="83"/>
      <c r="AY37" s="455"/>
      <c r="AZ37" s="456"/>
      <c r="BA37" s="456"/>
      <c r="BB37" s="457"/>
      <c r="BC37" s="455"/>
      <c r="BD37" s="456"/>
      <c r="BE37" s="456"/>
      <c r="BF37" s="456"/>
      <c r="BG37" s="456"/>
      <c r="BH37" s="456"/>
      <c r="BI37" s="457"/>
    </row>
    <row r="38" spans="3:61" x14ac:dyDescent="0.4">
      <c r="C38" s="453">
        <v>0.37152777777777773</v>
      </c>
      <c r="D38" s="454"/>
      <c r="E38" s="454"/>
      <c r="F38" s="454"/>
      <c r="G38" s="454"/>
      <c r="H38" s="467" t="s">
        <v>388</v>
      </c>
      <c r="I38" s="468"/>
      <c r="J38" s="81"/>
      <c r="K38" s="467" t="s">
        <v>391</v>
      </c>
      <c r="L38" s="468"/>
      <c r="M38" s="83"/>
      <c r="N38" s="455" t="s">
        <v>386</v>
      </c>
      <c r="O38" s="457"/>
      <c r="P38" s="83"/>
      <c r="Q38" s="455" t="s">
        <v>387</v>
      </c>
      <c r="R38" s="457"/>
      <c r="S38" s="83"/>
      <c r="T38" s="455" t="s">
        <v>385</v>
      </c>
      <c r="U38" s="457"/>
      <c r="V38" s="455" t="s">
        <v>327</v>
      </c>
      <c r="W38" s="457"/>
      <c r="X38" s="455" t="s">
        <v>383</v>
      </c>
      <c r="Y38" s="457"/>
      <c r="Z38" s="455" t="s">
        <v>384</v>
      </c>
      <c r="AA38" s="456"/>
      <c r="AB38" s="456"/>
      <c r="AC38" s="456"/>
      <c r="AD38" s="457"/>
      <c r="AH38" s="453"/>
      <c r="AI38" s="454"/>
      <c r="AJ38" s="454"/>
      <c r="AK38" s="454"/>
      <c r="AL38" s="454"/>
      <c r="AM38" s="467"/>
      <c r="AN38" s="468"/>
      <c r="AO38" s="81"/>
      <c r="AP38" s="467"/>
      <c r="AQ38" s="468"/>
      <c r="AR38" s="83"/>
      <c r="AS38" s="455"/>
      <c r="AT38" s="457"/>
      <c r="AU38" s="83"/>
      <c r="AV38" s="455"/>
      <c r="AW38" s="457"/>
      <c r="AX38" s="83"/>
      <c r="AY38" s="455"/>
      <c r="AZ38" s="457"/>
      <c r="BA38" s="455"/>
      <c r="BB38" s="457"/>
      <c r="BC38" s="455"/>
      <c r="BD38" s="457"/>
      <c r="BE38" s="455"/>
      <c r="BF38" s="456"/>
      <c r="BG38" s="456"/>
      <c r="BH38" s="456"/>
      <c r="BI38" s="457"/>
    </row>
    <row r="39" spans="3:61" x14ac:dyDescent="0.4">
      <c r="C39" s="451" t="s">
        <v>32</v>
      </c>
      <c r="D39" s="452"/>
      <c r="E39" s="452"/>
      <c r="F39" s="452"/>
      <c r="G39" s="452"/>
      <c r="H39" s="455" t="s">
        <v>300</v>
      </c>
      <c r="I39" s="456"/>
      <c r="J39" s="456"/>
      <c r="K39" s="456"/>
      <c r="L39" s="457"/>
      <c r="M39" s="83"/>
      <c r="N39" s="455" t="s">
        <v>316</v>
      </c>
      <c r="O39" s="456"/>
      <c r="P39" s="456"/>
      <c r="Q39" s="456"/>
      <c r="R39" s="457"/>
      <c r="S39" s="83"/>
      <c r="T39" s="455" t="s">
        <v>312</v>
      </c>
      <c r="U39" s="456"/>
      <c r="V39" s="456"/>
      <c r="W39" s="457"/>
      <c r="X39" s="455" t="s">
        <v>314</v>
      </c>
      <c r="Y39" s="456"/>
      <c r="Z39" s="456"/>
      <c r="AA39" s="456"/>
      <c r="AB39" s="456"/>
      <c r="AC39" s="456"/>
      <c r="AD39" s="457"/>
      <c r="AH39" s="451"/>
      <c r="AI39" s="452"/>
      <c r="AJ39" s="452"/>
      <c r="AK39" s="452"/>
      <c r="AL39" s="452"/>
      <c r="AM39" s="455"/>
      <c r="AN39" s="456"/>
      <c r="AO39" s="456"/>
      <c r="AP39" s="456"/>
      <c r="AQ39" s="457"/>
      <c r="AR39" s="83"/>
      <c r="AS39" s="455"/>
      <c r="AT39" s="456"/>
      <c r="AU39" s="456"/>
      <c r="AV39" s="456"/>
      <c r="AW39" s="457"/>
      <c r="AX39" s="83"/>
      <c r="AY39" s="455"/>
      <c r="AZ39" s="456"/>
      <c r="BA39" s="456"/>
      <c r="BB39" s="457"/>
      <c r="BC39" s="455"/>
      <c r="BD39" s="456"/>
      <c r="BE39" s="456"/>
      <c r="BF39" s="456"/>
      <c r="BG39" s="456"/>
      <c r="BH39" s="456"/>
      <c r="BI39" s="457"/>
    </row>
    <row r="40" spans="3:61" x14ac:dyDescent="0.4">
      <c r="C40" s="453">
        <v>0.3888888888888889</v>
      </c>
      <c r="D40" s="454"/>
      <c r="E40" s="454"/>
      <c r="F40" s="454"/>
      <c r="G40" s="454"/>
      <c r="H40" s="459" t="s">
        <v>381</v>
      </c>
      <c r="I40" s="459"/>
      <c r="J40" s="81"/>
      <c r="K40" s="467" t="s">
        <v>388</v>
      </c>
      <c r="L40" s="468"/>
      <c r="M40" s="83"/>
      <c r="N40" s="463" t="s">
        <v>317</v>
      </c>
      <c r="O40" s="463"/>
      <c r="P40" s="83"/>
      <c r="Q40" s="455" t="s">
        <v>386</v>
      </c>
      <c r="R40" s="457"/>
      <c r="S40" s="83"/>
      <c r="T40" s="463" t="s">
        <v>378</v>
      </c>
      <c r="U40" s="463"/>
      <c r="V40" s="455" t="s">
        <v>385</v>
      </c>
      <c r="W40" s="457"/>
      <c r="X40" s="463" t="s">
        <v>315</v>
      </c>
      <c r="Y40" s="463"/>
      <c r="Z40" s="455" t="s">
        <v>310</v>
      </c>
      <c r="AA40" s="456"/>
      <c r="AB40" s="456"/>
      <c r="AC40" s="456"/>
      <c r="AD40" s="457"/>
      <c r="AH40" s="453"/>
      <c r="AI40" s="454"/>
      <c r="AJ40" s="454"/>
      <c r="AK40" s="454"/>
      <c r="AL40" s="454"/>
      <c r="AM40" s="459"/>
      <c r="AN40" s="459"/>
      <c r="AO40" s="81"/>
      <c r="AP40" s="467"/>
      <c r="AQ40" s="468"/>
      <c r="AR40" s="83"/>
      <c r="AS40" s="463"/>
      <c r="AT40" s="463"/>
      <c r="AU40" s="83"/>
      <c r="AV40" s="455"/>
      <c r="AW40" s="457"/>
      <c r="AX40" s="83"/>
      <c r="AY40" s="463"/>
      <c r="AZ40" s="463"/>
      <c r="BA40" s="455"/>
      <c r="BB40" s="457"/>
      <c r="BC40" s="463"/>
      <c r="BD40" s="463"/>
      <c r="BE40" s="455"/>
      <c r="BF40" s="456"/>
      <c r="BG40" s="456"/>
      <c r="BH40" s="456"/>
      <c r="BI40" s="457"/>
    </row>
    <row r="41" spans="3:61" x14ac:dyDescent="0.4">
      <c r="C41" s="451" t="s">
        <v>32</v>
      </c>
      <c r="D41" s="452"/>
      <c r="E41" s="452"/>
      <c r="F41" s="452"/>
      <c r="G41" s="452"/>
      <c r="H41" s="455" t="s">
        <v>308</v>
      </c>
      <c r="I41" s="456"/>
      <c r="J41" s="456"/>
      <c r="K41" s="456"/>
      <c r="L41" s="457"/>
      <c r="M41" s="83"/>
      <c r="N41" s="455" t="s">
        <v>322</v>
      </c>
      <c r="O41" s="456"/>
      <c r="P41" s="456"/>
      <c r="Q41" s="456"/>
      <c r="R41" s="457"/>
      <c r="S41" s="83"/>
      <c r="T41" s="455" t="s">
        <v>391</v>
      </c>
      <c r="U41" s="456"/>
      <c r="V41" s="456"/>
      <c r="W41" s="457"/>
      <c r="X41" s="455" t="s">
        <v>318</v>
      </c>
      <c r="Y41" s="456"/>
      <c r="Z41" s="456"/>
      <c r="AA41" s="456"/>
      <c r="AB41" s="456"/>
      <c r="AC41" s="456"/>
      <c r="AD41" s="457"/>
      <c r="AH41" s="451"/>
      <c r="AI41" s="452"/>
      <c r="AJ41" s="452"/>
      <c r="AK41" s="452"/>
      <c r="AL41" s="452"/>
      <c r="AM41" s="455"/>
      <c r="AN41" s="456"/>
      <c r="AO41" s="456"/>
      <c r="AP41" s="456"/>
      <c r="AQ41" s="457"/>
      <c r="AR41" s="83"/>
      <c r="AS41" s="455"/>
      <c r="AT41" s="456"/>
      <c r="AU41" s="456"/>
      <c r="AV41" s="456"/>
      <c r="AW41" s="457"/>
      <c r="AX41" s="83"/>
      <c r="AY41" s="455"/>
      <c r="AZ41" s="456"/>
      <c r="BA41" s="456"/>
      <c r="BB41" s="457"/>
      <c r="BC41" s="455"/>
      <c r="BD41" s="456"/>
      <c r="BE41" s="456"/>
      <c r="BF41" s="456"/>
      <c r="BG41" s="456"/>
      <c r="BH41" s="456"/>
      <c r="BI41" s="457"/>
    </row>
    <row r="42" spans="3:61" x14ac:dyDescent="0.4">
      <c r="C42" s="453">
        <v>0.40625</v>
      </c>
      <c r="D42" s="454"/>
      <c r="E42" s="454"/>
      <c r="F42" s="454"/>
      <c r="G42" s="454"/>
      <c r="H42" s="459" t="s">
        <v>382</v>
      </c>
      <c r="I42" s="459"/>
      <c r="J42" s="81"/>
      <c r="K42" s="467" t="s">
        <v>391</v>
      </c>
      <c r="L42" s="468"/>
      <c r="M42" s="83"/>
      <c r="N42" s="463" t="s">
        <v>380</v>
      </c>
      <c r="O42" s="463"/>
      <c r="P42" s="83"/>
      <c r="Q42" s="455" t="s">
        <v>387</v>
      </c>
      <c r="R42" s="457"/>
      <c r="S42" s="83"/>
      <c r="T42" s="463" t="s">
        <v>391</v>
      </c>
      <c r="U42" s="463"/>
      <c r="V42" s="455" t="s">
        <v>327</v>
      </c>
      <c r="W42" s="457"/>
      <c r="X42" s="455" t="s">
        <v>318</v>
      </c>
      <c r="Y42" s="457"/>
      <c r="Z42" s="455" t="s">
        <v>384</v>
      </c>
      <c r="AA42" s="456"/>
      <c r="AB42" s="456"/>
      <c r="AC42" s="456"/>
      <c r="AD42" s="457"/>
      <c r="AH42" s="453"/>
      <c r="AI42" s="454"/>
      <c r="AJ42" s="454"/>
      <c r="AK42" s="454"/>
      <c r="AL42" s="454"/>
      <c r="AM42" s="459"/>
      <c r="AN42" s="459"/>
      <c r="AO42" s="81"/>
      <c r="AP42" s="467"/>
      <c r="AQ42" s="468"/>
      <c r="AR42" s="83"/>
      <c r="AS42" s="463"/>
      <c r="AT42" s="463"/>
      <c r="AU42" s="83"/>
      <c r="AV42" s="455"/>
      <c r="AW42" s="457"/>
      <c r="AX42" s="83"/>
      <c r="AY42" s="463"/>
      <c r="AZ42" s="463"/>
      <c r="BA42" s="455"/>
      <c r="BB42" s="457"/>
      <c r="BC42" s="455"/>
      <c r="BD42" s="457"/>
      <c r="BE42" s="455"/>
      <c r="BF42" s="456"/>
      <c r="BG42" s="456"/>
      <c r="BH42" s="456"/>
      <c r="BI42" s="457"/>
    </row>
    <row r="43" spans="3:61" x14ac:dyDescent="0.4">
      <c r="C43" s="451" t="s">
        <v>32</v>
      </c>
      <c r="D43" s="452"/>
      <c r="E43" s="452"/>
      <c r="F43" s="452"/>
      <c r="G43" s="452"/>
      <c r="H43" s="455" t="s">
        <v>300</v>
      </c>
      <c r="I43" s="456"/>
      <c r="J43" s="456"/>
      <c r="K43" s="456"/>
      <c r="L43" s="457"/>
      <c r="M43" s="83"/>
      <c r="N43" s="455" t="s">
        <v>316</v>
      </c>
      <c r="O43" s="456"/>
      <c r="P43" s="456"/>
      <c r="Q43" s="456"/>
      <c r="R43" s="457"/>
      <c r="S43" s="83"/>
      <c r="T43" s="455" t="s">
        <v>312</v>
      </c>
      <c r="U43" s="456"/>
      <c r="V43" s="456"/>
      <c r="W43" s="457"/>
      <c r="X43" s="455" t="s">
        <v>314</v>
      </c>
      <c r="Y43" s="456"/>
      <c r="Z43" s="456"/>
      <c r="AA43" s="456"/>
      <c r="AB43" s="456"/>
      <c r="AC43" s="456"/>
      <c r="AD43" s="457"/>
      <c r="AH43" s="451"/>
      <c r="AI43" s="452"/>
      <c r="AJ43" s="452"/>
      <c r="AK43" s="452"/>
      <c r="AL43" s="452"/>
      <c r="AM43" s="455"/>
      <c r="AN43" s="456"/>
      <c r="AO43" s="456"/>
      <c r="AP43" s="456"/>
      <c r="AQ43" s="457"/>
      <c r="AR43" s="83"/>
      <c r="AS43" s="455"/>
      <c r="AT43" s="456"/>
      <c r="AU43" s="456"/>
      <c r="AV43" s="456"/>
      <c r="AW43" s="457"/>
      <c r="AX43" s="83"/>
      <c r="AY43" s="455"/>
      <c r="AZ43" s="456"/>
      <c r="BA43" s="456"/>
      <c r="BB43" s="457"/>
      <c r="BC43" s="455"/>
      <c r="BD43" s="456"/>
      <c r="BE43" s="456"/>
      <c r="BF43" s="456"/>
      <c r="BG43" s="456"/>
      <c r="BH43" s="456"/>
      <c r="BI43" s="457"/>
    </row>
    <row r="44" spans="3:61" x14ac:dyDescent="0.4">
      <c r="C44" s="453">
        <v>0.4236111111111111</v>
      </c>
      <c r="D44" s="454"/>
      <c r="E44" s="454"/>
      <c r="F44" s="454"/>
      <c r="G44" s="454"/>
      <c r="H44" s="459" t="s">
        <v>381</v>
      </c>
      <c r="I44" s="459"/>
      <c r="J44" s="81"/>
      <c r="K44" s="467" t="s">
        <v>391</v>
      </c>
      <c r="L44" s="468"/>
      <c r="M44" s="83"/>
      <c r="N44" s="463" t="s">
        <v>317</v>
      </c>
      <c r="O44" s="463"/>
      <c r="P44" s="83"/>
      <c r="Q44" s="455" t="s">
        <v>387</v>
      </c>
      <c r="R44" s="457"/>
      <c r="S44" s="83"/>
      <c r="T44" s="463" t="s">
        <v>378</v>
      </c>
      <c r="U44" s="463"/>
      <c r="V44" s="455" t="s">
        <v>327</v>
      </c>
      <c r="W44" s="457"/>
      <c r="X44" s="463" t="s">
        <v>315</v>
      </c>
      <c r="Y44" s="463"/>
      <c r="Z44" s="455" t="s">
        <v>384</v>
      </c>
      <c r="AA44" s="456"/>
      <c r="AB44" s="456"/>
      <c r="AC44" s="456"/>
      <c r="AD44" s="457"/>
      <c r="AH44" s="453"/>
      <c r="AI44" s="454"/>
      <c r="AJ44" s="454"/>
      <c r="AK44" s="454"/>
      <c r="AL44" s="454"/>
      <c r="AM44" s="459"/>
      <c r="AN44" s="459"/>
      <c r="AO44" s="81"/>
      <c r="AP44" s="467"/>
      <c r="AQ44" s="468"/>
      <c r="AR44" s="83"/>
      <c r="AS44" s="463"/>
      <c r="AT44" s="463"/>
      <c r="AU44" s="83"/>
      <c r="AV44" s="455"/>
      <c r="AW44" s="457"/>
      <c r="AX44" s="83"/>
      <c r="AY44" s="463"/>
      <c r="AZ44" s="463"/>
      <c r="BA44" s="455"/>
      <c r="BB44" s="457"/>
      <c r="BC44" s="463"/>
      <c r="BD44" s="463"/>
      <c r="BE44" s="455"/>
      <c r="BF44" s="456"/>
      <c r="BG44" s="456"/>
      <c r="BH44" s="456"/>
      <c r="BI44" s="457"/>
    </row>
    <row r="45" spans="3:61" x14ac:dyDescent="0.4">
      <c r="C45" s="451" t="s">
        <v>32</v>
      </c>
      <c r="D45" s="452"/>
      <c r="E45" s="452"/>
      <c r="F45" s="452"/>
      <c r="G45" s="452"/>
      <c r="H45" s="455" t="s">
        <v>308</v>
      </c>
      <c r="I45" s="456"/>
      <c r="J45" s="456"/>
      <c r="K45" s="456"/>
      <c r="L45" s="457"/>
      <c r="M45" s="83"/>
      <c r="N45" s="455" t="s">
        <v>322</v>
      </c>
      <c r="O45" s="456"/>
      <c r="P45" s="456"/>
      <c r="Q45" s="456"/>
      <c r="R45" s="457"/>
      <c r="S45" s="83"/>
      <c r="T45" s="455" t="s">
        <v>391</v>
      </c>
      <c r="U45" s="456"/>
      <c r="V45" s="456"/>
      <c r="W45" s="457"/>
      <c r="X45" s="455" t="s">
        <v>318</v>
      </c>
      <c r="Y45" s="456"/>
      <c r="Z45" s="456"/>
      <c r="AA45" s="456"/>
      <c r="AB45" s="456"/>
      <c r="AC45" s="456"/>
      <c r="AD45" s="457"/>
      <c r="AH45" s="451"/>
      <c r="AI45" s="452"/>
      <c r="AJ45" s="452"/>
      <c r="AK45" s="452"/>
      <c r="AL45" s="452"/>
      <c r="AM45" s="455"/>
      <c r="AN45" s="456"/>
      <c r="AO45" s="456"/>
      <c r="AP45" s="456"/>
      <c r="AQ45" s="457"/>
      <c r="AR45" s="83"/>
      <c r="AS45" s="455"/>
      <c r="AT45" s="456"/>
      <c r="AU45" s="456"/>
      <c r="AV45" s="456"/>
      <c r="AW45" s="457"/>
      <c r="AX45" s="83"/>
      <c r="AY45" s="455"/>
      <c r="AZ45" s="456"/>
      <c r="BA45" s="456"/>
      <c r="BB45" s="457"/>
      <c r="BC45" s="455"/>
      <c r="BD45" s="456"/>
      <c r="BE45" s="456"/>
      <c r="BF45" s="456"/>
      <c r="BG45" s="456"/>
      <c r="BH45" s="456"/>
      <c r="BI45" s="457"/>
    </row>
    <row r="46" spans="3:61" x14ac:dyDescent="0.4">
      <c r="C46" s="453">
        <v>0.44097222222222227</v>
      </c>
      <c r="D46" s="454"/>
      <c r="E46" s="454"/>
      <c r="F46" s="454"/>
      <c r="G46" s="454"/>
      <c r="H46" s="459" t="s">
        <v>382</v>
      </c>
      <c r="I46" s="459"/>
      <c r="J46" s="81"/>
      <c r="K46" s="467" t="s">
        <v>388</v>
      </c>
      <c r="L46" s="468"/>
      <c r="M46" s="83"/>
      <c r="N46" s="463" t="s">
        <v>380</v>
      </c>
      <c r="O46" s="463"/>
      <c r="P46" s="83"/>
      <c r="Q46" s="455" t="s">
        <v>386</v>
      </c>
      <c r="R46" s="457"/>
      <c r="S46" s="83"/>
      <c r="T46" s="463" t="s">
        <v>391</v>
      </c>
      <c r="U46" s="463"/>
      <c r="V46" s="455" t="s">
        <v>385</v>
      </c>
      <c r="W46" s="457"/>
      <c r="X46" s="455" t="s">
        <v>318</v>
      </c>
      <c r="Y46" s="457"/>
      <c r="Z46" s="455" t="s">
        <v>310</v>
      </c>
      <c r="AA46" s="456"/>
      <c r="AB46" s="456"/>
      <c r="AC46" s="456"/>
      <c r="AD46" s="457"/>
      <c r="AH46" s="453"/>
      <c r="AI46" s="454"/>
      <c r="AJ46" s="454"/>
      <c r="AK46" s="454"/>
      <c r="AL46" s="454"/>
      <c r="AM46" s="459"/>
      <c r="AN46" s="459"/>
      <c r="AO46" s="81"/>
      <c r="AP46" s="467"/>
      <c r="AQ46" s="468"/>
      <c r="AR46" s="83"/>
      <c r="AS46" s="463"/>
      <c r="AT46" s="463"/>
      <c r="AU46" s="83"/>
      <c r="AV46" s="455"/>
      <c r="AW46" s="457"/>
      <c r="AX46" s="83"/>
      <c r="AY46" s="463"/>
      <c r="AZ46" s="463"/>
      <c r="BA46" s="455"/>
      <c r="BB46" s="457"/>
      <c r="BC46" s="455"/>
      <c r="BD46" s="457"/>
      <c r="BE46" s="455"/>
      <c r="BF46" s="456"/>
      <c r="BG46" s="456"/>
      <c r="BH46" s="456"/>
      <c r="BI46" s="457"/>
    </row>
    <row r="47" spans="3:61" x14ac:dyDescent="0.4">
      <c r="C47" s="451" t="s">
        <v>32</v>
      </c>
      <c r="D47" s="452"/>
      <c r="E47" s="452"/>
      <c r="F47" s="452"/>
      <c r="G47" s="452"/>
      <c r="H47" s="473" t="s">
        <v>389</v>
      </c>
      <c r="I47" s="474"/>
      <c r="J47" s="474"/>
      <c r="K47" s="474"/>
      <c r="L47" s="475"/>
      <c r="M47" s="83"/>
      <c r="N47" s="455" t="s">
        <v>320</v>
      </c>
      <c r="O47" s="456"/>
      <c r="P47" s="456"/>
      <c r="Q47" s="456"/>
      <c r="R47" s="457"/>
      <c r="S47" s="83"/>
      <c r="T47" s="455" t="s">
        <v>326</v>
      </c>
      <c r="U47" s="456"/>
      <c r="V47" s="456"/>
      <c r="W47" s="457"/>
      <c r="X47" s="455" t="s">
        <v>306</v>
      </c>
      <c r="Y47" s="456"/>
      <c r="Z47" s="456"/>
      <c r="AA47" s="456"/>
      <c r="AB47" s="456"/>
      <c r="AC47" s="456"/>
      <c r="AD47" s="457"/>
      <c r="AH47" s="451"/>
      <c r="AI47" s="452"/>
      <c r="AJ47" s="452"/>
      <c r="AK47" s="452"/>
      <c r="AL47" s="452"/>
      <c r="AM47" s="473"/>
      <c r="AN47" s="474"/>
      <c r="AO47" s="474"/>
      <c r="AP47" s="474"/>
      <c r="AQ47" s="475"/>
      <c r="AR47" s="83"/>
      <c r="AS47" s="455"/>
      <c r="AT47" s="456"/>
      <c r="AU47" s="456"/>
      <c r="AV47" s="456"/>
      <c r="AW47" s="457"/>
      <c r="AX47" s="83"/>
      <c r="AY47" s="455"/>
      <c r="AZ47" s="456"/>
      <c r="BA47" s="456"/>
      <c r="BB47" s="457"/>
      <c r="BC47" s="455"/>
      <c r="BD47" s="456"/>
      <c r="BE47" s="456"/>
      <c r="BF47" s="456"/>
      <c r="BG47" s="456"/>
      <c r="BH47" s="456"/>
      <c r="BI47" s="457"/>
    </row>
    <row r="48" spans="3:61" x14ac:dyDescent="0.4">
      <c r="C48" s="472">
        <v>0.46527777777777779</v>
      </c>
      <c r="D48" s="472"/>
      <c r="E48" s="472"/>
      <c r="F48" s="472"/>
      <c r="G48" s="472"/>
      <c r="H48" s="469" t="s">
        <v>37</v>
      </c>
      <c r="I48" s="470"/>
      <c r="J48" s="84"/>
      <c r="K48" s="469" t="s">
        <v>38</v>
      </c>
      <c r="L48" s="470"/>
      <c r="M48" s="85"/>
      <c r="N48" s="469" t="s">
        <v>39</v>
      </c>
      <c r="O48" s="470"/>
      <c r="P48" s="84"/>
      <c r="Q48" s="469" t="s">
        <v>40</v>
      </c>
      <c r="R48" s="470"/>
      <c r="S48" s="85"/>
      <c r="T48" s="469" t="s">
        <v>42</v>
      </c>
      <c r="U48" s="470"/>
      <c r="V48" s="469" t="s">
        <v>43</v>
      </c>
      <c r="W48" s="470"/>
      <c r="X48" s="469" t="s">
        <v>44</v>
      </c>
      <c r="Y48" s="470"/>
      <c r="Z48" s="469" t="s">
        <v>41</v>
      </c>
      <c r="AA48" s="471"/>
      <c r="AB48" s="471"/>
      <c r="AC48" s="471"/>
      <c r="AD48" s="470"/>
      <c r="AH48" s="472"/>
      <c r="AI48" s="472"/>
      <c r="AJ48" s="472"/>
      <c r="AK48" s="472"/>
      <c r="AL48" s="472"/>
      <c r="AM48" s="469"/>
      <c r="AN48" s="470"/>
      <c r="AO48" s="84"/>
      <c r="AP48" s="469"/>
      <c r="AQ48" s="470"/>
      <c r="AR48" s="85"/>
      <c r="AS48" s="469"/>
      <c r="AT48" s="470"/>
      <c r="AU48" s="84"/>
      <c r="AV48" s="469"/>
      <c r="AW48" s="470"/>
      <c r="AX48" s="85"/>
      <c r="AY48" s="469"/>
      <c r="AZ48" s="470"/>
      <c r="BA48" s="469"/>
      <c r="BB48" s="470"/>
      <c r="BC48" s="469"/>
      <c r="BD48" s="470"/>
      <c r="BE48" s="469"/>
      <c r="BF48" s="471"/>
      <c r="BG48" s="471"/>
      <c r="BH48" s="471"/>
      <c r="BI48" s="470"/>
    </row>
    <row r="49" spans="2:61" x14ac:dyDescent="0.4">
      <c r="C49" s="451" t="s">
        <v>32</v>
      </c>
      <c r="D49" s="452"/>
      <c r="E49" s="452"/>
      <c r="F49" s="452"/>
      <c r="G49" s="452"/>
      <c r="H49" s="476" t="s">
        <v>45</v>
      </c>
      <c r="I49" s="477"/>
      <c r="J49" s="477"/>
      <c r="K49" s="477"/>
      <c r="L49" s="478"/>
      <c r="M49" s="86"/>
      <c r="N49" s="476" t="s">
        <v>45</v>
      </c>
      <c r="O49" s="477"/>
      <c r="P49" s="477"/>
      <c r="Q49" s="477"/>
      <c r="R49" s="478"/>
      <c r="S49" s="86"/>
      <c r="T49" s="469" t="s">
        <v>45</v>
      </c>
      <c r="U49" s="471"/>
      <c r="V49" s="471"/>
      <c r="W49" s="470"/>
      <c r="X49" s="469" t="s">
        <v>45</v>
      </c>
      <c r="Y49" s="471"/>
      <c r="Z49" s="471"/>
      <c r="AA49" s="471"/>
      <c r="AB49" s="471"/>
      <c r="AC49" s="471"/>
      <c r="AD49" s="470"/>
      <c r="AH49" s="451"/>
      <c r="AI49" s="452"/>
      <c r="AJ49" s="452"/>
      <c r="AK49" s="452"/>
      <c r="AL49" s="452"/>
      <c r="AM49" s="476"/>
      <c r="AN49" s="477"/>
      <c r="AO49" s="477"/>
      <c r="AP49" s="477"/>
      <c r="AQ49" s="478"/>
      <c r="AR49" s="86"/>
      <c r="AS49" s="476"/>
      <c r="AT49" s="477"/>
      <c r="AU49" s="477"/>
      <c r="AV49" s="477"/>
      <c r="AW49" s="478"/>
      <c r="AX49" s="86"/>
      <c r="AY49" s="469"/>
      <c r="AZ49" s="471"/>
      <c r="BA49" s="471"/>
      <c r="BB49" s="470"/>
      <c r="BC49" s="469"/>
      <c r="BD49" s="471"/>
      <c r="BE49" s="471"/>
      <c r="BF49" s="471"/>
      <c r="BG49" s="471"/>
      <c r="BH49" s="471"/>
      <c r="BI49" s="470"/>
    </row>
    <row r="50" spans="2:61" x14ac:dyDescent="0.4">
      <c r="C50" s="472">
        <v>0.4826388888888889</v>
      </c>
      <c r="D50" s="472"/>
      <c r="E50" s="472"/>
      <c r="F50" s="472"/>
      <c r="G50" s="472"/>
      <c r="H50" s="476"/>
      <c r="I50" s="478"/>
      <c r="J50" s="11"/>
      <c r="K50" s="476"/>
      <c r="L50" s="478"/>
      <c r="M50" s="86"/>
      <c r="N50" s="476"/>
      <c r="O50" s="478"/>
      <c r="P50" s="11"/>
      <c r="Q50" s="476"/>
      <c r="R50" s="478"/>
      <c r="S50" s="86"/>
      <c r="T50" s="476"/>
      <c r="U50" s="478"/>
      <c r="V50" s="476"/>
      <c r="W50" s="478"/>
      <c r="X50" s="476"/>
      <c r="Y50" s="478"/>
      <c r="Z50" s="476"/>
      <c r="AA50" s="477"/>
      <c r="AB50" s="477"/>
      <c r="AC50" s="477"/>
      <c r="AD50" s="478"/>
      <c r="AH50" s="472"/>
      <c r="AI50" s="472"/>
      <c r="AJ50" s="472"/>
      <c r="AK50" s="472"/>
      <c r="AL50" s="472"/>
      <c r="AM50" s="476"/>
      <c r="AN50" s="478"/>
      <c r="AO50" s="11"/>
      <c r="AP50" s="476"/>
      <c r="AQ50" s="478"/>
      <c r="AR50" s="86"/>
      <c r="AS50" s="476"/>
      <c r="AT50" s="478"/>
      <c r="AU50" s="11"/>
      <c r="AV50" s="476"/>
      <c r="AW50" s="478"/>
      <c r="AX50" s="86"/>
      <c r="AY50" s="476"/>
      <c r="AZ50" s="478"/>
      <c r="BA50" s="476"/>
      <c r="BB50" s="478"/>
      <c r="BC50" s="476"/>
      <c r="BD50" s="478"/>
      <c r="BE50" s="476"/>
      <c r="BF50" s="477"/>
      <c r="BG50" s="477"/>
      <c r="BH50" s="477"/>
      <c r="BI50" s="478"/>
    </row>
    <row r="51" spans="2:61" x14ac:dyDescent="0.4">
      <c r="C51" s="451" t="s">
        <v>32</v>
      </c>
      <c r="D51" s="452"/>
      <c r="E51" s="452"/>
      <c r="F51" s="452"/>
      <c r="G51" s="452"/>
      <c r="H51" s="469" t="s">
        <v>37</v>
      </c>
      <c r="I51" s="471"/>
      <c r="J51" s="471"/>
      <c r="K51" s="471"/>
      <c r="L51" s="470"/>
      <c r="M51" s="85"/>
      <c r="N51" s="469" t="s">
        <v>39</v>
      </c>
      <c r="O51" s="471"/>
      <c r="P51" s="471"/>
      <c r="Q51" s="471"/>
      <c r="R51" s="470"/>
      <c r="S51" s="85"/>
      <c r="T51" s="469" t="s">
        <v>42</v>
      </c>
      <c r="U51" s="471"/>
      <c r="V51" s="471"/>
      <c r="W51" s="470"/>
      <c r="X51" s="469" t="s">
        <v>44</v>
      </c>
      <c r="Y51" s="471"/>
      <c r="Z51" s="471"/>
      <c r="AA51" s="471"/>
      <c r="AB51" s="471"/>
      <c r="AC51" s="471"/>
      <c r="AD51" s="470"/>
      <c r="AH51" s="451"/>
      <c r="AI51" s="452"/>
      <c r="AJ51" s="452"/>
      <c r="AK51" s="452"/>
      <c r="AL51" s="452"/>
      <c r="AM51" s="469"/>
      <c r="AN51" s="471"/>
      <c r="AO51" s="471"/>
      <c r="AP51" s="471"/>
      <c r="AQ51" s="470"/>
      <c r="AR51" s="85"/>
      <c r="AS51" s="469"/>
      <c r="AT51" s="471"/>
      <c r="AU51" s="471"/>
      <c r="AV51" s="471"/>
      <c r="AW51" s="470"/>
      <c r="AX51" s="85"/>
      <c r="AY51" s="469"/>
      <c r="AZ51" s="471"/>
      <c r="BA51" s="471"/>
      <c r="BB51" s="470"/>
      <c r="BC51" s="469"/>
      <c r="BD51" s="471"/>
      <c r="BE51" s="471"/>
      <c r="BF51" s="471"/>
      <c r="BG51" s="471"/>
      <c r="BH51" s="471"/>
      <c r="BI51" s="470"/>
    </row>
    <row r="52" spans="2:61" x14ac:dyDescent="0.4">
      <c r="C52" s="36"/>
      <c r="D52" s="36"/>
      <c r="E52" s="36"/>
      <c r="F52" s="36"/>
      <c r="G52" s="36"/>
      <c r="H52" s="37"/>
      <c r="I52" s="37"/>
      <c r="J52" s="37"/>
      <c r="K52" s="37"/>
      <c r="L52" s="37"/>
      <c r="N52" s="23"/>
      <c r="O52" s="23"/>
      <c r="P52" s="23"/>
      <c r="Q52" s="23"/>
      <c r="R52" s="23"/>
      <c r="T52" s="38"/>
      <c r="U52" s="38"/>
      <c r="V52" s="38"/>
      <c r="W52" s="38"/>
      <c r="X52" s="23"/>
      <c r="Y52" s="23"/>
      <c r="Z52" s="23"/>
      <c r="AA52" s="23"/>
      <c r="AB52" s="23"/>
      <c r="AC52" s="23"/>
      <c r="AD52" s="23"/>
      <c r="AH52" s="36"/>
      <c r="AI52" s="36"/>
      <c r="AJ52" s="36"/>
      <c r="AK52" s="36"/>
      <c r="AL52" s="36"/>
      <c r="AM52" s="37"/>
      <c r="AN52" s="37"/>
      <c r="AO52" s="37"/>
      <c r="AP52" s="37"/>
      <c r="AQ52" s="37"/>
      <c r="AS52" s="23"/>
      <c r="AT52" s="23"/>
      <c r="AU52" s="23"/>
      <c r="AV52" s="23"/>
      <c r="AW52" s="23"/>
      <c r="AY52" s="38"/>
      <c r="AZ52" s="38"/>
      <c r="BA52" s="38"/>
      <c r="BB52" s="38"/>
      <c r="BC52" s="23"/>
      <c r="BD52" s="23"/>
      <c r="BE52" s="23"/>
      <c r="BF52" s="23"/>
      <c r="BG52" s="23"/>
      <c r="BH52" s="23"/>
      <c r="BI52" s="23"/>
    </row>
    <row r="53" spans="2:61" ht="18.75" customHeight="1" x14ac:dyDescent="0.4"/>
    <row r="54" spans="2:61" ht="18.75" customHeight="1" thickBot="1" x14ac:dyDescent="0.45">
      <c r="B54" s="23" t="s">
        <v>19</v>
      </c>
      <c r="C54" s="442" t="str">
        <f>C6</f>
        <v>芝山東B</v>
      </c>
      <c r="D54" s="443"/>
      <c r="E54" s="443"/>
      <c r="F54" s="443"/>
      <c r="G54" s="444"/>
      <c r="H54" s="125" t="s">
        <v>20</v>
      </c>
      <c r="I54" s="125" t="s">
        <v>21</v>
      </c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G54" s="23"/>
      <c r="AH54" s="479"/>
      <c r="AI54" s="420"/>
      <c r="AJ54" s="420"/>
      <c r="AK54" s="420"/>
      <c r="AL54" s="480"/>
      <c r="AM54" s="23"/>
      <c r="AN54" s="23"/>
    </row>
    <row r="55" spans="2:61" ht="18.75" customHeight="1" x14ac:dyDescent="0.4">
      <c r="C55" s="445"/>
      <c r="D55" s="446"/>
      <c r="E55" s="446"/>
      <c r="F55" s="446"/>
      <c r="G55" s="447"/>
      <c r="H55" s="126">
        <v>5</v>
      </c>
      <c r="I55" s="127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H55" s="481"/>
      <c r="AI55" s="482"/>
      <c r="AJ55" s="482"/>
      <c r="AK55" s="482"/>
      <c r="AL55" s="483"/>
      <c r="AM55" s="24"/>
      <c r="AN55" s="25"/>
    </row>
    <row r="56" spans="2:61" ht="18.75" customHeight="1" thickBot="1" x14ac:dyDescent="0.45">
      <c r="B56" s="23"/>
      <c r="C56" s="125"/>
      <c r="D56" s="125"/>
      <c r="E56" s="125"/>
      <c r="F56" s="125"/>
      <c r="G56" s="125"/>
      <c r="H56" s="125"/>
      <c r="I56" s="128"/>
      <c r="J56" s="122"/>
      <c r="K56" s="442" t="str">
        <f>C54</f>
        <v>芝山東B</v>
      </c>
      <c r="L56" s="443"/>
      <c r="M56" s="443"/>
      <c r="N56" s="443"/>
      <c r="O56" s="444"/>
      <c r="P56" s="122"/>
      <c r="Q56" s="125" t="s">
        <v>20</v>
      </c>
      <c r="R56" s="125" t="s">
        <v>21</v>
      </c>
      <c r="S56" s="122"/>
      <c r="T56" s="122"/>
      <c r="U56" s="122"/>
      <c r="V56" s="122"/>
      <c r="W56" s="122"/>
      <c r="X56" s="122"/>
      <c r="Y56" s="122"/>
      <c r="Z56" s="122"/>
      <c r="AG56" s="23"/>
      <c r="AH56" s="23"/>
      <c r="AI56" s="23"/>
      <c r="AJ56" s="23"/>
      <c r="AK56" s="23"/>
      <c r="AL56" s="23"/>
      <c r="AM56" s="23"/>
      <c r="AN56" s="26"/>
      <c r="AP56" s="479"/>
      <c r="AQ56" s="420"/>
      <c r="AR56" s="420"/>
      <c r="AS56" s="420"/>
      <c r="AT56" s="480"/>
      <c r="AV56" s="23"/>
      <c r="AW56" s="23"/>
    </row>
    <row r="57" spans="2:61" ht="18.75" customHeight="1" x14ac:dyDescent="0.4">
      <c r="B57" s="23"/>
      <c r="C57" s="125"/>
      <c r="D57" s="125"/>
      <c r="E57" s="125"/>
      <c r="F57" s="125"/>
      <c r="G57" s="125"/>
      <c r="H57" s="125"/>
      <c r="I57" s="128"/>
      <c r="J57" s="122"/>
      <c r="K57" s="445"/>
      <c r="L57" s="446"/>
      <c r="M57" s="446"/>
      <c r="N57" s="446"/>
      <c r="O57" s="447"/>
      <c r="P57" s="122"/>
      <c r="Q57" s="129">
        <v>3</v>
      </c>
      <c r="R57" s="130"/>
      <c r="S57" s="122"/>
      <c r="T57" s="122"/>
      <c r="U57" s="122"/>
      <c r="V57" s="122"/>
      <c r="W57" s="122"/>
      <c r="X57" s="122"/>
      <c r="Y57" s="122"/>
      <c r="Z57" s="122"/>
      <c r="AG57" s="23"/>
      <c r="AH57" s="23"/>
      <c r="AI57" s="23"/>
      <c r="AJ57" s="23"/>
      <c r="AK57" s="23"/>
      <c r="AL57" s="23"/>
      <c r="AM57" s="23"/>
      <c r="AN57" s="27"/>
      <c r="AP57" s="481"/>
      <c r="AQ57" s="482"/>
      <c r="AR57" s="482"/>
      <c r="AS57" s="482"/>
      <c r="AT57" s="483"/>
      <c r="AV57" s="28"/>
      <c r="AW57" s="29"/>
    </row>
    <row r="58" spans="2:61" ht="18.75" customHeight="1" thickBot="1" x14ac:dyDescent="0.45">
      <c r="B58" s="23" t="s">
        <v>22</v>
      </c>
      <c r="C58" s="442" t="str">
        <f>C14</f>
        <v>FC高津B</v>
      </c>
      <c r="D58" s="443"/>
      <c r="E58" s="443"/>
      <c r="F58" s="443"/>
      <c r="G58" s="444"/>
      <c r="H58" s="131">
        <v>2</v>
      </c>
      <c r="I58" s="132"/>
      <c r="J58" s="122"/>
      <c r="K58" s="122"/>
      <c r="L58" s="122"/>
      <c r="M58" s="122"/>
      <c r="N58" s="122"/>
      <c r="O58" s="122"/>
      <c r="P58" s="122"/>
      <c r="Q58" s="122"/>
      <c r="R58" s="128"/>
      <c r="S58" s="122"/>
      <c r="T58" s="122"/>
      <c r="U58" s="122"/>
      <c r="V58" s="122"/>
      <c r="W58" s="122"/>
      <c r="X58" s="122"/>
      <c r="Y58" s="122"/>
      <c r="Z58" s="122"/>
      <c r="AG58" s="23"/>
      <c r="AH58" s="479"/>
      <c r="AI58" s="420"/>
      <c r="AJ58" s="420"/>
      <c r="AK58" s="420"/>
      <c r="AL58" s="480"/>
      <c r="AM58" s="30"/>
      <c r="AN58" s="31"/>
      <c r="AW58" s="27"/>
    </row>
    <row r="59" spans="2:61" ht="18.75" customHeight="1" thickBot="1" x14ac:dyDescent="0.45">
      <c r="B59" s="23"/>
      <c r="C59" s="445"/>
      <c r="D59" s="446"/>
      <c r="E59" s="446"/>
      <c r="F59" s="446"/>
      <c r="G59" s="447"/>
      <c r="H59" s="125"/>
      <c r="I59" s="122"/>
      <c r="J59" s="122"/>
      <c r="K59" s="122"/>
      <c r="L59" s="122"/>
      <c r="M59" s="122"/>
      <c r="N59" s="122"/>
      <c r="O59" s="122"/>
      <c r="P59" s="122"/>
      <c r="Q59" s="122"/>
      <c r="R59" s="128"/>
      <c r="S59" s="122"/>
      <c r="T59" s="436" t="str">
        <f>K63</f>
        <v>梅郷SC－A</v>
      </c>
      <c r="U59" s="437"/>
      <c r="V59" s="437"/>
      <c r="W59" s="437"/>
      <c r="X59" s="438"/>
      <c r="Y59" s="125" t="s">
        <v>20</v>
      </c>
      <c r="Z59" s="125" t="s">
        <v>21</v>
      </c>
      <c r="AG59" s="23"/>
      <c r="AH59" s="481"/>
      <c r="AI59" s="482"/>
      <c r="AJ59" s="482"/>
      <c r="AK59" s="482"/>
      <c r="AL59" s="483"/>
      <c r="AM59" s="23"/>
      <c r="AN59" s="1"/>
      <c r="AW59" s="27"/>
      <c r="AY59" s="479"/>
      <c r="AZ59" s="420"/>
      <c r="BA59" s="420"/>
      <c r="BB59" s="420"/>
      <c r="BC59" s="480"/>
      <c r="BD59" s="23"/>
      <c r="BE59" s="23"/>
    </row>
    <row r="60" spans="2:61" ht="18.75" customHeight="1" x14ac:dyDescent="0.4">
      <c r="B60" s="23"/>
      <c r="C60" s="125"/>
      <c r="D60" s="125"/>
      <c r="E60" s="125"/>
      <c r="F60" s="125"/>
      <c r="G60" s="125"/>
      <c r="H60" s="125"/>
      <c r="I60" s="122"/>
      <c r="J60" s="122"/>
      <c r="K60" s="122"/>
      <c r="L60" s="122"/>
      <c r="M60" s="122"/>
      <c r="N60" s="122"/>
      <c r="O60" s="122"/>
      <c r="P60" s="122"/>
      <c r="Q60" s="122"/>
      <c r="R60" s="128"/>
      <c r="S60" s="122"/>
      <c r="T60" s="448"/>
      <c r="U60" s="449"/>
      <c r="V60" s="449"/>
      <c r="W60" s="449"/>
      <c r="X60" s="450"/>
      <c r="Y60" s="129">
        <v>3</v>
      </c>
      <c r="Z60" s="130"/>
      <c r="AG60" s="23"/>
      <c r="AH60" s="23"/>
      <c r="AI60" s="23"/>
      <c r="AJ60" s="23"/>
      <c r="AK60" s="23"/>
      <c r="AL60" s="23"/>
      <c r="AM60" s="23"/>
      <c r="AW60" s="27"/>
      <c r="AY60" s="484"/>
      <c r="AZ60" s="421"/>
      <c r="BA60" s="421"/>
      <c r="BB60" s="421"/>
      <c r="BC60" s="485"/>
      <c r="BD60" s="28"/>
      <c r="BE60" s="29"/>
    </row>
    <row r="61" spans="2:61" ht="18.75" customHeight="1" thickBot="1" x14ac:dyDescent="0.45">
      <c r="B61" s="23" t="s">
        <v>23</v>
      </c>
      <c r="C61" s="442" t="str">
        <f>AH6</f>
        <v>FC高津C</v>
      </c>
      <c r="D61" s="443"/>
      <c r="E61" s="443"/>
      <c r="F61" s="443"/>
      <c r="G61" s="444"/>
      <c r="H61" s="125" t="s">
        <v>20</v>
      </c>
      <c r="I61" s="125" t="s">
        <v>21</v>
      </c>
      <c r="J61" s="122"/>
      <c r="K61" s="122"/>
      <c r="L61" s="122"/>
      <c r="M61" s="122"/>
      <c r="N61" s="122"/>
      <c r="O61" s="122"/>
      <c r="P61" s="122"/>
      <c r="Q61" s="122"/>
      <c r="R61" s="128"/>
      <c r="S61" s="122"/>
      <c r="T61" s="439"/>
      <c r="U61" s="440"/>
      <c r="V61" s="440"/>
      <c r="W61" s="440"/>
      <c r="X61" s="441"/>
      <c r="Y61" s="122"/>
      <c r="Z61" s="128"/>
      <c r="AG61" s="23"/>
      <c r="AH61" s="479"/>
      <c r="AI61" s="420"/>
      <c r="AJ61" s="420"/>
      <c r="AK61" s="420"/>
      <c r="AL61" s="480"/>
      <c r="AM61" s="23"/>
      <c r="AN61" s="23"/>
      <c r="AW61" s="27"/>
      <c r="AY61" s="481"/>
      <c r="AZ61" s="482"/>
      <c r="BA61" s="482"/>
      <c r="BB61" s="482"/>
      <c r="BC61" s="483"/>
      <c r="BE61" s="27"/>
    </row>
    <row r="62" spans="2:61" ht="18.75" customHeight="1" x14ac:dyDescent="0.4">
      <c r="C62" s="445"/>
      <c r="D62" s="446"/>
      <c r="E62" s="446"/>
      <c r="F62" s="446"/>
      <c r="G62" s="447"/>
      <c r="H62" s="126">
        <v>5</v>
      </c>
      <c r="I62" s="127">
        <v>2</v>
      </c>
      <c r="J62" s="122"/>
      <c r="K62" s="122"/>
      <c r="L62" s="122"/>
      <c r="M62" s="122"/>
      <c r="N62" s="122"/>
      <c r="O62" s="122"/>
      <c r="P62" s="122"/>
      <c r="Q62" s="122"/>
      <c r="R62" s="128"/>
      <c r="S62" s="122"/>
      <c r="T62" s="122"/>
      <c r="U62" s="122"/>
      <c r="V62" s="122"/>
      <c r="W62" s="122"/>
      <c r="X62" s="122"/>
      <c r="Y62" s="122"/>
      <c r="Z62" s="128"/>
      <c r="AH62" s="481"/>
      <c r="AI62" s="482"/>
      <c r="AJ62" s="482"/>
      <c r="AK62" s="482"/>
      <c r="AL62" s="483"/>
      <c r="AM62" s="24"/>
      <c r="AN62" s="25"/>
      <c r="AW62" s="27"/>
      <c r="BE62" s="27"/>
    </row>
    <row r="63" spans="2:61" ht="18.75" customHeight="1" thickBot="1" x14ac:dyDescent="0.45">
      <c r="B63" s="23"/>
      <c r="C63" s="125"/>
      <c r="D63" s="125"/>
      <c r="E63" s="125"/>
      <c r="F63" s="125"/>
      <c r="G63" s="125"/>
      <c r="H63" s="125"/>
      <c r="I63" s="128"/>
      <c r="J63" s="122"/>
      <c r="K63" s="436" t="str">
        <f>C65</f>
        <v>梅郷SC－A</v>
      </c>
      <c r="L63" s="437"/>
      <c r="M63" s="437"/>
      <c r="N63" s="437"/>
      <c r="O63" s="438"/>
      <c r="P63" s="122"/>
      <c r="Q63" s="133">
        <v>4</v>
      </c>
      <c r="R63" s="134"/>
      <c r="S63" s="122"/>
      <c r="T63" s="122"/>
      <c r="U63" s="122"/>
      <c r="V63" s="122"/>
      <c r="W63" s="122"/>
      <c r="X63" s="122"/>
      <c r="Y63" s="122"/>
      <c r="Z63" s="128"/>
      <c r="AG63" s="23"/>
      <c r="AH63" s="23"/>
      <c r="AI63" s="23"/>
      <c r="AJ63" s="23"/>
      <c r="AK63" s="23"/>
      <c r="AL63" s="23"/>
      <c r="AM63" s="23"/>
      <c r="AN63" s="27"/>
      <c r="AP63" s="479"/>
      <c r="AQ63" s="420"/>
      <c r="AR63" s="420"/>
      <c r="AS63" s="420"/>
      <c r="AT63" s="480"/>
      <c r="AV63" s="32"/>
      <c r="AW63" s="33"/>
      <c r="BE63" s="27"/>
    </row>
    <row r="64" spans="2:61" ht="18.75" customHeight="1" x14ac:dyDescent="0.4">
      <c r="B64" s="23"/>
      <c r="C64" s="125"/>
      <c r="D64" s="125"/>
      <c r="E64" s="125"/>
      <c r="F64" s="125"/>
      <c r="G64" s="125"/>
      <c r="H64" s="125"/>
      <c r="I64" s="128"/>
      <c r="J64" s="122"/>
      <c r="K64" s="439"/>
      <c r="L64" s="440"/>
      <c r="M64" s="440"/>
      <c r="N64" s="440"/>
      <c r="O64" s="441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8"/>
      <c r="AG64" s="23"/>
      <c r="AH64" s="23"/>
      <c r="AI64" s="23"/>
      <c r="AJ64" s="23"/>
      <c r="AK64" s="23"/>
      <c r="AL64" s="23"/>
      <c r="AM64" s="23"/>
      <c r="AN64" s="27"/>
      <c r="AP64" s="481"/>
      <c r="AQ64" s="482"/>
      <c r="AR64" s="482"/>
      <c r="AS64" s="482"/>
      <c r="AT64" s="483"/>
      <c r="AW64" s="1"/>
      <c r="BE64" s="27"/>
    </row>
    <row r="65" spans="2:61" ht="18.75" customHeight="1" thickBot="1" x14ac:dyDescent="0.45">
      <c r="B65" s="23" t="s">
        <v>24</v>
      </c>
      <c r="C65" s="436" t="str">
        <f>AH13</f>
        <v>梅郷SC－A</v>
      </c>
      <c r="D65" s="437"/>
      <c r="E65" s="437"/>
      <c r="F65" s="437"/>
      <c r="G65" s="438"/>
      <c r="H65" s="131">
        <v>5</v>
      </c>
      <c r="I65" s="132">
        <v>3</v>
      </c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8"/>
      <c r="AG65" s="23"/>
      <c r="AH65" s="479"/>
      <c r="AI65" s="420"/>
      <c r="AJ65" s="420"/>
      <c r="AK65" s="420"/>
      <c r="AL65" s="480"/>
      <c r="AM65" s="30"/>
      <c r="AN65" s="31"/>
      <c r="BE65" s="27"/>
    </row>
    <row r="66" spans="2:61" ht="18.75" customHeight="1" x14ac:dyDescent="0.4">
      <c r="B66" s="23"/>
      <c r="C66" s="439"/>
      <c r="D66" s="440"/>
      <c r="E66" s="440"/>
      <c r="F66" s="440"/>
      <c r="G66" s="441"/>
      <c r="H66" s="125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8"/>
      <c r="AG66" s="23"/>
      <c r="AH66" s="481"/>
      <c r="AI66" s="482"/>
      <c r="AJ66" s="482"/>
      <c r="AK66" s="482"/>
      <c r="AL66" s="483"/>
      <c r="AM66" s="23"/>
      <c r="AN66" s="1"/>
      <c r="BE66" s="27"/>
    </row>
    <row r="67" spans="2:61" ht="18.75" customHeight="1" x14ac:dyDescent="0.4">
      <c r="B67" s="23"/>
      <c r="C67" s="125"/>
      <c r="D67" s="125"/>
      <c r="E67" s="125"/>
      <c r="F67" s="125"/>
      <c r="G67" s="125"/>
      <c r="H67" s="125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8"/>
      <c r="AG67" s="23"/>
      <c r="AH67" s="23"/>
      <c r="AI67" s="23"/>
      <c r="AJ67" s="23"/>
      <c r="AK67" s="23"/>
      <c r="AL67" s="23"/>
      <c r="AM67" s="23"/>
      <c r="BE67" s="27"/>
    </row>
    <row r="68" spans="2:61" ht="18.75" customHeight="1" thickBot="1" x14ac:dyDescent="0.45">
      <c r="B68" s="23" t="s">
        <v>25</v>
      </c>
      <c r="C68" s="442" t="str">
        <f>C4</f>
        <v>FC高津A</v>
      </c>
      <c r="D68" s="443"/>
      <c r="E68" s="443"/>
      <c r="F68" s="443"/>
      <c r="G68" s="444"/>
      <c r="H68" s="125" t="s">
        <v>20</v>
      </c>
      <c r="I68" s="125" t="s">
        <v>21</v>
      </c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8"/>
      <c r="AD68" s="23"/>
      <c r="AE68" s="23"/>
      <c r="AF68" s="23"/>
      <c r="AG68" s="23"/>
      <c r="AH68" s="479"/>
      <c r="AI68" s="420"/>
      <c r="AJ68" s="420"/>
      <c r="AK68" s="420"/>
      <c r="AL68" s="480"/>
      <c r="AM68" s="23"/>
      <c r="AN68" s="23"/>
      <c r="BE68" s="27"/>
      <c r="BI68" s="23"/>
    </row>
    <row r="69" spans="2:61" ht="18.75" customHeight="1" x14ac:dyDescent="0.4">
      <c r="C69" s="445"/>
      <c r="D69" s="446"/>
      <c r="E69" s="446"/>
      <c r="F69" s="446"/>
      <c r="G69" s="447"/>
      <c r="H69" s="126">
        <v>0</v>
      </c>
      <c r="I69" s="127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8"/>
      <c r="AH69" s="481"/>
      <c r="AI69" s="482"/>
      <c r="AJ69" s="482"/>
      <c r="AK69" s="482"/>
      <c r="AL69" s="483"/>
      <c r="AM69" s="24"/>
      <c r="AN69" s="25"/>
      <c r="BE69" s="27"/>
    </row>
    <row r="70" spans="2:61" ht="18.75" customHeight="1" thickBot="1" x14ac:dyDescent="0.45">
      <c r="B70" s="23"/>
      <c r="C70" s="125"/>
      <c r="D70" s="125"/>
      <c r="E70" s="125"/>
      <c r="F70" s="125"/>
      <c r="G70" s="125"/>
      <c r="H70" s="125"/>
      <c r="I70" s="128"/>
      <c r="J70" s="122"/>
      <c r="K70" s="436" t="str">
        <f>C72</f>
        <v>芝山東A</v>
      </c>
      <c r="L70" s="437"/>
      <c r="M70" s="437"/>
      <c r="N70" s="437"/>
      <c r="O70" s="438"/>
      <c r="P70" s="122"/>
      <c r="Q70" s="125" t="s">
        <v>20</v>
      </c>
      <c r="R70" s="125" t="s">
        <v>21</v>
      </c>
      <c r="S70" s="122"/>
      <c r="T70" s="122"/>
      <c r="U70" s="122"/>
      <c r="V70" s="122"/>
      <c r="W70" s="122"/>
      <c r="X70" s="122"/>
      <c r="Y70" s="122"/>
      <c r="Z70" s="128"/>
      <c r="AG70" s="23"/>
      <c r="AH70" s="23"/>
      <c r="AI70" s="23"/>
      <c r="AJ70" s="23"/>
      <c r="AK70" s="23"/>
      <c r="AL70" s="23"/>
      <c r="AM70" s="23"/>
      <c r="AN70" s="26"/>
      <c r="AP70" s="479"/>
      <c r="AQ70" s="420"/>
      <c r="AR70" s="420"/>
      <c r="AS70" s="420"/>
      <c r="AT70" s="480"/>
      <c r="AV70" s="23"/>
      <c r="AW70" s="23"/>
      <c r="BE70" s="27"/>
    </row>
    <row r="71" spans="2:61" ht="18.75" customHeight="1" x14ac:dyDescent="0.4">
      <c r="B71" s="23"/>
      <c r="C71" s="125"/>
      <c r="D71" s="125"/>
      <c r="E71" s="125"/>
      <c r="F71" s="125"/>
      <c r="G71" s="125"/>
      <c r="H71" s="125"/>
      <c r="I71" s="128"/>
      <c r="J71" s="122"/>
      <c r="K71" s="439"/>
      <c r="L71" s="440"/>
      <c r="M71" s="440"/>
      <c r="N71" s="440"/>
      <c r="O71" s="441"/>
      <c r="P71" s="122"/>
      <c r="Q71" s="129">
        <v>2</v>
      </c>
      <c r="R71" s="130"/>
      <c r="S71" s="122"/>
      <c r="T71" s="122"/>
      <c r="U71" s="122"/>
      <c r="V71" s="122"/>
      <c r="W71" s="122"/>
      <c r="X71" s="122"/>
      <c r="Y71" s="122"/>
      <c r="Z71" s="128"/>
      <c r="AG71" s="23"/>
      <c r="AH71" s="23"/>
      <c r="AI71" s="23"/>
      <c r="AJ71" s="23"/>
      <c r="AK71" s="23"/>
      <c r="AL71" s="23"/>
      <c r="AM71" s="23"/>
      <c r="AN71" s="27"/>
      <c r="AP71" s="481"/>
      <c r="AQ71" s="482"/>
      <c r="AR71" s="482"/>
      <c r="AS71" s="482"/>
      <c r="AT71" s="483"/>
      <c r="AV71" s="28"/>
      <c r="AW71" s="29"/>
      <c r="BE71" s="27"/>
    </row>
    <row r="72" spans="2:61" ht="18.75" customHeight="1" thickBot="1" x14ac:dyDescent="0.45">
      <c r="B72" s="23" t="s">
        <v>26</v>
      </c>
      <c r="C72" s="436" t="str">
        <f>C13</f>
        <v>芝山東A</v>
      </c>
      <c r="D72" s="437"/>
      <c r="E72" s="437"/>
      <c r="F72" s="437"/>
      <c r="G72" s="438"/>
      <c r="H72" s="131">
        <v>4</v>
      </c>
      <c r="I72" s="132"/>
      <c r="J72" s="122"/>
      <c r="K72" s="122"/>
      <c r="L72" s="122"/>
      <c r="M72" s="122"/>
      <c r="N72" s="122"/>
      <c r="O72" s="122"/>
      <c r="P72" s="122"/>
      <c r="Q72" s="122"/>
      <c r="R72" s="128"/>
      <c r="S72" s="122"/>
      <c r="T72" s="122"/>
      <c r="U72" s="122"/>
      <c r="V72" s="122"/>
      <c r="W72" s="122"/>
      <c r="X72" s="122"/>
      <c r="Y72" s="122"/>
      <c r="Z72" s="128"/>
      <c r="AG72" s="23"/>
      <c r="AH72" s="479"/>
      <c r="AI72" s="420"/>
      <c r="AJ72" s="420"/>
      <c r="AK72" s="420"/>
      <c r="AL72" s="480"/>
      <c r="AM72" s="30"/>
      <c r="AN72" s="31"/>
      <c r="AW72" s="27"/>
      <c r="BE72" s="27"/>
    </row>
    <row r="73" spans="2:61" ht="18.75" customHeight="1" x14ac:dyDescent="0.4">
      <c r="B73" s="23"/>
      <c r="C73" s="439"/>
      <c r="D73" s="440"/>
      <c r="E73" s="440"/>
      <c r="F73" s="440"/>
      <c r="G73" s="441"/>
      <c r="H73" s="125"/>
      <c r="I73" s="122"/>
      <c r="J73" s="122"/>
      <c r="K73" s="122"/>
      <c r="L73" s="122"/>
      <c r="M73" s="122"/>
      <c r="N73" s="122"/>
      <c r="O73" s="122"/>
      <c r="P73" s="122"/>
      <c r="Q73" s="122"/>
      <c r="R73" s="128"/>
      <c r="S73" s="122"/>
      <c r="T73" s="436" t="str">
        <f>IF(Q71&gt;Q77,K70,IF(R71&gt;R77,K70,K77))</f>
        <v>芝山東A</v>
      </c>
      <c r="U73" s="437"/>
      <c r="V73" s="437"/>
      <c r="W73" s="437"/>
      <c r="X73" s="438"/>
      <c r="Y73" s="122"/>
      <c r="Z73" s="128"/>
      <c r="AG73" s="23"/>
      <c r="AH73" s="481"/>
      <c r="AI73" s="482"/>
      <c r="AJ73" s="482"/>
      <c r="AK73" s="482"/>
      <c r="AL73" s="483"/>
      <c r="AM73" s="23"/>
      <c r="AN73" s="1"/>
      <c r="AW73" s="27"/>
      <c r="AY73" s="479"/>
      <c r="AZ73" s="420"/>
      <c r="BA73" s="420"/>
      <c r="BB73" s="420"/>
      <c r="BC73" s="480"/>
      <c r="BE73" s="27"/>
    </row>
    <row r="74" spans="2:61" ht="18.75" customHeight="1" thickBot="1" x14ac:dyDescent="0.45">
      <c r="B74" s="23"/>
      <c r="C74" s="125"/>
      <c r="D74" s="125"/>
      <c r="E74" s="125"/>
      <c r="F74" s="125"/>
      <c r="G74" s="125"/>
      <c r="H74" s="125"/>
      <c r="I74" s="122"/>
      <c r="J74" s="122"/>
      <c r="K74" s="122"/>
      <c r="L74" s="122"/>
      <c r="M74" s="122"/>
      <c r="N74" s="122"/>
      <c r="O74" s="122"/>
      <c r="P74" s="122"/>
      <c r="Q74" s="122"/>
      <c r="R74" s="128"/>
      <c r="S74" s="122"/>
      <c r="T74" s="448"/>
      <c r="U74" s="449"/>
      <c r="V74" s="449"/>
      <c r="W74" s="449"/>
      <c r="X74" s="450"/>
      <c r="Y74" s="133">
        <v>0</v>
      </c>
      <c r="Z74" s="134"/>
      <c r="AG74" s="23"/>
      <c r="AH74" s="23"/>
      <c r="AI74" s="23"/>
      <c r="AJ74" s="23"/>
      <c r="AK74" s="23"/>
      <c r="AL74" s="23"/>
      <c r="AM74" s="23"/>
      <c r="AW74" s="27"/>
      <c r="AY74" s="484"/>
      <c r="AZ74" s="421"/>
      <c r="BA74" s="421"/>
      <c r="BB74" s="421"/>
      <c r="BC74" s="485"/>
      <c r="BD74" s="32"/>
      <c r="BE74" s="33"/>
    </row>
    <row r="75" spans="2:61" ht="18.75" customHeight="1" thickBot="1" x14ac:dyDescent="0.45">
      <c r="B75" s="23" t="s">
        <v>27</v>
      </c>
      <c r="C75" s="442" t="str">
        <f>AH4</f>
        <v>印西FC</v>
      </c>
      <c r="D75" s="443"/>
      <c r="E75" s="443"/>
      <c r="F75" s="443"/>
      <c r="G75" s="444"/>
      <c r="H75" s="125" t="s">
        <v>20</v>
      </c>
      <c r="I75" s="125" t="s">
        <v>21</v>
      </c>
      <c r="J75" s="122"/>
      <c r="K75" s="122"/>
      <c r="L75" s="122"/>
      <c r="M75" s="122"/>
      <c r="N75" s="122"/>
      <c r="O75" s="122"/>
      <c r="P75" s="122"/>
      <c r="Q75" s="122"/>
      <c r="R75" s="128"/>
      <c r="S75" s="122"/>
      <c r="T75" s="439"/>
      <c r="U75" s="440"/>
      <c r="V75" s="440"/>
      <c r="W75" s="440"/>
      <c r="X75" s="441"/>
      <c r="Y75" s="122"/>
      <c r="Z75" s="122"/>
      <c r="AG75" s="23"/>
      <c r="AH75" s="479"/>
      <c r="AI75" s="420"/>
      <c r="AJ75" s="420"/>
      <c r="AK75" s="420"/>
      <c r="AL75" s="480"/>
      <c r="AM75" s="23"/>
      <c r="AN75" s="23"/>
      <c r="AW75" s="27"/>
      <c r="AY75" s="481"/>
      <c r="AZ75" s="482"/>
      <c r="BA75" s="482"/>
      <c r="BB75" s="482"/>
      <c r="BC75" s="483"/>
    </row>
    <row r="76" spans="2:61" ht="18.75" customHeight="1" x14ac:dyDescent="0.4">
      <c r="C76" s="445"/>
      <c r="D76" s="446"/>
      <c r="E76" s="446"/>
      <c r="F76" s="446"/>
      <c r="G76" s="447"/>
      <c r="H76" s="126">
        <v>0</v>
      </c>
      <c r="I76" s="127"/>
      <c r="J76" s="122"/>
      <c r="K76" s="122"/>
      <c r="L76" s="122"/>
      <c r="M76" s="122"/>
      <c r="N76" s="122"/>
      <c r="O76" s="122"/>
      <c r="P76" s="122"/>
      <c r="Q76" s="122"/>
      <c r="R76" s="128"/>
      <c r="S76" s="122"/>
      <c r="T76" s="122"/>
      <c r="U76" s="122"/>
      <c r="V76" s="122"/>
      <c r="W76" s="122"/>
      <c r="X76" s="122"/>
      <c r="Y76" s="122"/>
      <c r="Z76" s="122"/>
      <c r="AH76" s="481"/>
      <c r="AI76" s="482"/>
      <c r="AJ76" s="482"/>
      <c r="AK76" s="482"/>
      <c r="AL76" s="483"/>
      <c r="AM76" s="24"/>
      <c r="AN76" s="25"/>
      <c r="AW76" s="27"/>
    </row>
    <row r="77" spans="2:61" ht="18.75" customHeight="1" thickBot="1" x14ac:dyDescent="0.45">
      <c r="B77" s="23"/>
      <c r="C77" s="125"/>
      <c r="D77" s="125"/>
      <c r="E77" s="125"/>
      <c r="F77" s="125"/>
      <c r="G77" s="125"/>
      <c r="H77" s="125"/>
      <c r="I77" s="128"/>
      <c r="J77" s="122"/>
      <c r="K77" s="442" t="str">
        <f>C79</f>
        <v>ﾌｫﾙﾏｰﾚ</v>
      </c>
      <c r="L77" s="443"/>
      <c r="M77" s="443"/>
      <c r="N77" s="443"/>
      <c r="O77" s="444"/>
      <c r="P77" s="122"/>
      <c r="Q77" s="133">
        <v>1</v>
      </c>
      <c r="R77" s="134"/>
      <c r="S77" s="122"/>
      <c r="T77" s="122"/>
      <c r="U77" s="122"/>
      <c r="V77" s="122"/>
      <c r="W77" s="122"/>
      <c r="X77" s="122"/>
      <c r="Y77" s="122"/>
      <c r="Z77" s="122"/>
      <c r="AG77" s="23"/>
      <c r="AH77" s="23"/>
      <c r="AI77" s="23"/>
      <c r="AJ77" s="23"/>
      <c r="AK77" s="23"/>
      <c r="AL77" s="23"/>
      <c r="AM77" s="23"/>
      <c r="AN77" s="27"/>
      <c r="AP77" s="479"/>
      <c r="AQ77" s="420"/>
      <c r="AR77" s="420"/>
      <c r="AS77" s="420"/>
      <c r="AT77" s="480"/>
      <c r="AV77" s="32"/>
      <c r="AW77" s="33"/>
    </row>
    <row r="78" spans="2:61" ht="18.75" customHeight="1" x14ac:dyDescent="0.4">
      <c r="B78" s="23"/>
      <c r="C78" s="125"/>
      <c r="D78" s="125"/>
      <c r="E78" s="125"/>
      <c r="F78" s="125"/>
      <c r="G78" s="125"/>
      <c r="H78" s="125"/>
      <c r="I78" s="128"/>
      <c r="J78" s="122"/>
      <c r="K78" s="445"/>
      <c r="L78" s="446"/>
      <c r="M78" s="446"/>
      <c r="N78" s="446"/>
      <c r="O78" s="447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G78" s="23"/>
      <c r="AH78" s="23"/>
      <c r="AI78" s="23"/>
      <c r="AJ78" s="23"/>
      <c r="AK78" s="23"/>
      <c r="AL78" s="23"/>
      <c r="AM78" s="23"/>
      <c r="AN78" s="27"/>
      <c r="AP78" s="481"/>
      <c r="AQ78" s="482"/>
      <c r="AR78" s="482"/>
      <c r="AS78" s="482"/>
      <c r="AT78" s="483"/>
      <c r="AW78" s="1"/>
    </row>
    <row r="79" spans="2:61" ht="18.75" customHeight="1" thickBot="1" x14ac:dyDescent="0.45">
      <c r="B79" s="23" t="s">
        <v>28</v>
      </c>
      <c r="C79" s="442" t="str">
        <f>AH12</f>
        <v>ﾌｫﾙﾏｰﾚ</v>
      </c>
      <c r="D79" s="443"/>
      <c r="E79" s="443"/>
      <c r="F79" s="443"/>
      <c r="G79" s="444"/>
      <c r="H79" s="131">
        <v>6</v>
      </c>
      <c r="I79" s="13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G79" s="23"/>
      <c r="AH79" s="479"/>
      <c r="AI79" s="420"/>
      <c r="AJ79" s="420"/>
      <c r="AK79" s="420"/>
      <c r="AL79" s="480"/>
      <c r="AM79" s="30"/>
      <c r="AN79" s="31"/>
    </row>
    <row r="80" spans="2:61" ht="18.75" customHeight="1" x14ac:dyDescent="0.4">
      <c r="B80" s="23"/>
      <c r="C80" s="445"/>
      <c r="D80" s="446"/>
      <c r="E80" s="446"/>
      <c r="F80" s="446"/>
      <c r="G80" s="447"/>
      <c r="H80" s="125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G80" s="23"/>
      <c r="AH80" s="481"/>
      <c r="AI80" s="482"/>
      <c r="AJ80" s="482"/>
      <c r="AK80" s="482"/>
      <c r="AL80" s="483"/>
      <c r="AM80" s="23"/>
      <c r="AN80" s="1"/>
    </row>
    <row r="81" spans="17:55" ht="18.75" customHeight="1" x14ac:dyDescent="0.4"/>
    <row r="82" spans="17:55" ht="42" customHeight="1" x14ac:dyDescent="0.4">
      <c r="Q82" s="421" t="s">
        <v>29</v>
      </c>
      <c r="R82" s="421"/>
      <c r="T82" s="460" t="str">
        <f>IF(Y60&gt;Y74,T59,IF(Z60&gt;Z74,T59,T73))</f>
        <v>梅郷SC－A</v>
      </c>
      <c r="U82" s="461"/>
      <c r="V82" s="461"/>
      <c r="W82" s="461"/>
      <c r="X82" s="462"/>
      <c r="AV82" s="421"/>
      <c r="AW82" s="421"/>
      <c r="AY82" s="473"/>
      <c r="AZ82" s="474"/>
      <c r="BA82" s="474"/>
      <c r="BB82" s="474"/>
      <c r="BC82" s="475"/>
    </row>
    <row r="83" spans="17:55" ht="42" customHeight="1" x14ac:dyDescent="0.4">
      <c r="Q83" s="421" t="s">
        <v>30</v>
      </c>
      <c r="R83" s="421"/>
      <c r="T83" s="433" t="str">
        <f>IF(Y60&gt;Y74,T73,IF(Z60&gt;Z74,T73,T59))</f>
        <v>芝山東A</v>
      </c>
      <c r="U83" s="434"/>
      <c r="V83" s="434"/>
      <c r="W83" s="434"/>
      <c r="X83" s="435"/>
      <c r="AV83" s="421"/>
      <c r="AW83" s="421"/>
      <c r="AY83" s="486"/>
      <c r="AZ83" s="487"/>
      <c r="BA83" s="487"/>
      <c r="BB83" s="487"/>
      <c r="BC83" s="488"/>
    </row>
  </sheetData>
  <mergeCells count="343">
    <mergeCell ref="AV82:AW82"/>
    <mergeCell ref="AY82:BC82"/>
    <mergeCell ref="AV83:AW83"/>
    <mergeCell ref="AY83:BC83"/>
    <mergeCell ref="AP63:AT64"/>
    <mergeCell ref="AH65:AL66"/>
    <mergeCell ref="AH68:AL69"/>
    <mergeCell ref="AP70:AT71"/>
    <mergeCell ref="AH72:AL73"/>
    <mergeCell ref="AY73:BC75"/>
    <mergeCell ref="AH75:AL76"/>
    <mergeCell ref="AP77:AT78"/>
    <mergeCell ref="AH79:AL80"/>
    <mergeCell ref="AH51:AL51"/>
    <mergeCell ref="AM51:AQ51"/>
    <mergeCell ref="AS51:AW51"/>
    <mergeCell ref="AY51:BB51"/>
    <mergeCell ref="BC51:BI51"/>
    <mergeCell ref="AH54:AL55"/>
    <mergeCell ref="AP56:AT57"/>
    <mergeCell ref="AH58:AL59"/>
    <mergeCell ref="AY59:BC61"/>
    <mergeCell ref="AH61:AL62"/>
    <mergeCell ref="AH49:AL49"/>
    <mergeCell ref="AM49:AQ49"/>
    <mergeCell ref="AS49:AW49"/>
    <mergeCell ref="AY49:BB49"/>
    <mergeCell ref="BC49:BI49"/>
    <mergeCell ref="AH50:AL50"/>
    <mergeCell ref="AM50:AN50"/>
    <mergeCell ref="AP50:AQ50"/>
    <mergeCell ref="AS50:AT50"/>
    <mergeCell ref="AV50:AW50"/>
    <mergeCell ref="AY50:AZ50"/>
    <mergeCell ref="BA50:BB50"/>
    <mergeCell ref="BC50:BD50"/>
    <mergeCell ref="BE50:BI50"/>
    <mergeCell ref="AH47:AL47"/>
    <mergeCell ref="AM47:AQ47"/>
    <mergeCell ref="AS47:AW47"/>
    <mergeCell ref="AY47:BB47"/>
    <mergeCell ref="BC47:BI47"/>
    <mergeCell ref="AH48:AL48"/>
    <mergeCell ref="AM48:AN48"/>
    <mergeCell ref="AP48:AQ48"/>
    <mergeCell ref="AS48:AT48"/>
    <mergeCell ref="AV48:AW48"/>
    <mergeCell ref="AY48:AZ48"/>
    <mergeCell ref="BA48:BB48"/>
    <mergeCell ref="BC48:BD48"/>
    <mergeCell ref="BE48:BI48"/>
    <mergeCell ref="AH45:AL45"/>
    <mergeCell ref="AM45:AQ45"/>
    <mergeCell ref="AS45:AW45"/>
    <mergeCell ref="AY45:BB45"/>
    <mergeCell ref="BC45:BI45"/>
    <mergeCell ref="AH46:AL46"/>
    <mergeCell ref="AM46:AN46"/>
    <mergeCell ref="AP46:AQ46"/>
    <mergeCell ref="AS46:AT46"/>
    <mergeCell ref="AV46:AW46"/>
    <mergeCell ref="AY46:AZ46"/>
    <mergeCell ref="BA46:BB46"/>
    <mergeCell ref="BC46:BD46"/>
    <mergeCell ref="BE46:BI46"/>
    <mergeCell ref="AH43:AL43"/>
    <mergeCell ref="AM43:AQ43"/>
    <mergeCell ref="AS43:AW43"/>
    <mergeCell ref="AY43:BB43"/>
    <mergeCell ref="BC43:BI43"/>
    <mergeCell ref="AH44:AL44"/>
    <mergeCell ref="AM44:AN44"/>
    <mergeCell ref="AP44:AQ44"/>
    <mergeCell ref="AS44:AT44"/>
    <mergeCell ref="AV44:AW44"/>
    <mergeCell ref="AY44:AZ44"/>
    <mergeCell ref="BA44:BB44"/>
    <mergeCell ref="BC44:BD44"/>
    <mergeCell ref="BE44:BI44"/>
    <mergeCell ref="AH41:AL41"/>
    <mergeCell ref="AM41:AQ41"/>
    <mergeCell ref="AS41:AW41"/>
    <mergeCell ref="AY41:BB41"/>
    <mergeCell ref="BC41:BI41"/>
    <mergeCell ref="AH42:AL42"/>
    <mergeCell ref="AM42:AN42"/>
    <mergeCell ref="AP42:AQ42"/>
    <mergeCell ref="AS42:AT42"/>
    <mergeCell ref="AV42:AW42"/>
    <mergeCell ref="AY42:AZ42"/>
    <mergeCell ref="BA42:BB42"/>
    <mergeCell ref="BC42:BD42"/>
    <mergeCell ref="BE42:BI42"/>
    <mergeCell ref="AH39:AL39"/>
    <mergeCell ref="AM39:AQ39"/>
    <mergeCell ref="AS39:AW39"/>
    <mergeCell ref="AY39:BB39"/>
    <mergeCell ref="BC39:BI39"/>
    <mergeCell ref="AH40:AL40"/>
    <mergeCell ref="AM40:AN40"/>
    <mergeCell ref="AP40:AQ40"/>
    <mergeCell ref="AS40:AT40"/>
    <mergeCell ref="AV40:AW40"/>
    <mergeCell ref="AY40:AZ40"/>
    <mergeCell ref="BA40:BB40"/>
    <mergeCell ref="BC40:BD40"/>
    <mergeCell ref="BE40:BI40"/>
    <mergeCell ref="AH37:AL37"/>
    <mergeCell ref="AM37:AQ37"/>
    <mergeCell ref="AS37:AW37"/>
    <mergeCell ref="AY37:BB37"/>
    <mergeCell ref="BC37:BI37"/>
    <mergeCell ref="AH38:AL38"/>
    <mergeCell ref="AM38:AN38"/>
    <mergeCell ref="AP38:AQ38"/>
    <mergeCell ref="AS38:AT38"/>
    <mergeCell ref="AV38:AW38"/>
    <mergeCell ref="AY38:AZ38"/>
    <mergeCell ref="BA38:BB38"/>
    <mergeCell ref="BC38:BD38"/>
    <mergeCell ref="BE38:BI38"/>
    <mergeCell ref="AH36:AL36"/>
    <mergeCell ref="AM36:AN36"/>
    <mergeCell ref="AP36:AQ36"/>
    <mergeCell ref="AS36:AT36"/>
    <mergeCell ref="AV36:AW36"/>
    <mergeCell ref="AY36:AZ36"/>
    <mergeCell ref="BA36:BB36"/>
    <mergeCell ref="BC36:BD36"/>
    <mergeCell ref="BE36:BI36"/>
    <mergeCell ref="AH28:AL28"/>
    <mergeCell ref="AH29:AL29"/>
    <mergeCell ref="AH30:AL30"/>
    <mergeCell ref="AH31:AL31"/>
    <mergeCell ref="AH35:AL35"/>
    <mergeCell ref="AM35:AQ35"/>
    <mergeCell ref="AS35:AW35"/>
    <mergeCell ref="AY35:BB35"/>
    <mergeCell ref="BC35:BI35"/>
    <mergeCell ref="AP19:AR19"/>
    <mergeCell ref="AS19:AU19"/>
    <mergeCell ref="AV19:AX19"/>
    <mergeCell ref="AH20:AL20"/>
    <mergeCell ref="AH21:AL21"/>
    <mergeCell ref="AH22:AL22"/>
    <mergeCell ref="AH23:AL23"/>
    <mergeCell ref="AH27:AL27"/>
    <mergeCell ref="AM27:AO27"/>
    <mergeCell ref="AP27:AR27"/>
    <mergeCell ref="AS27:AU27"/>
    <mergeCell ref="AV27:AX27"/>
    <mergeCell ref="C47:G47"/>
    <mergeCell ref="N48:O48"/>
    <mergeCell ref="Q48:R48"/>
    <mergeCell ref="T48:U48"/>
    <mergeCell ref="AH3:AL3"/>
    <mergeCell ref="AM3:AO3"/>
    <mergeCell ref="AP3:AR3"/>
    <mergeCell ref="AS3:AU3"/>
    <mergeCell ref="AV3:AX3"/>
    <mergeCell ref="AH4:AL4"/>
    <mergeCell ref="AH5:AL5"/>
    <mergeCell ref="AH6:AL6"/>
    <mergeCell ref="AH7:AL7"/>
    <mergeCell ref="AH11:AL11"/>
    <mergeCell ref="AM11:AO11"/>
    <mergeCell ref="AP11:AR11"/>
    <mergeCell ref="AS11:AU11"/>
    <mergeCell ref="AV11:AX11"/>
    <mergeCell ref="AH12:AL12"/>
    <mergeCell ref="AH13:AL13"/>
    <mergeCell ref="AH14:AL14"/>
    <mergeCell ref="AH15:AL15"/>
    <mergeCell ref="AH19:AL19"/>
    <mergeCell ref="AM19:AO19"/>
    <mergeCell ref="C49:G49"/>
    <mergeCell ref="C50:G50"/>
    <mergeCell ref="Z50:AD50"/>
    <mergeCell ref="H51:L51"/>
    <mergeCell ref="N51:R51"/>
    <mergeCell ref="T51:W51"/>
    <mergeCell ref="X51:AD51"/>
    <mergeCell ref="N49:R49"/>
    <mergeCell ref="T49:W49"/>
    <mergeCell ref="X49:AD49"/>
    <mergeCell ref="H50:I50"/>
    <mergeCell ref="K50:L50"/>
    <mergeCell ref="N50:O50"/>
    <mergeCell ref="Q50:R50"/>
    <mergeCell ref="T50:U50"/>
    <mergeCell ref="V50:W50"/>
    <mergeCell ref="X50:Y50"/>
    <mergeCell ref="C51:G51"/>
    <mergeCell ref="H49:L49"/>
    <mergeCell ref="V48:W48"/>
    <mergeCell ref="X48:Y48"/>
    <mergeCell ref="Z48:AD48"/>
    <mergeCell ref="C48:G48"/>
    <mergeCell ref="X44:Y44"/>
    <mergeCell ref="Z44:AD44"/>
    <mergeCell ref="H45:L45"/>
    <mergeCell ref="N45:R45"/>
    <mergeCell ref="T45:W45"/>
    <mergeCell ref="X45:AD45"/>
    <mergeCell ref="H48:I48"/>
    <mergeCell ref="K48:L48"/>
    <mergeCell ref="X46:Y46"/>
    <mergeCell ref="Z46:AD46"/>
    <mergeCell ref="H47:L47"/>
    <mergeCell ref="N47:R47"/>
    <mergeCell ref="T47:W47"/>
    <mergeCell ref="X47:AD47"/>
    <mergeCell ref="H46:I46"/>
    <mergeCell ref="K46:L46"/>
    <mergeCell ref="N46:O46"/>
    <mergeCell ref="Q46:R46"/>
    <mergeCell ref="T46:U46"/>
    <mergeCell ref="V46:W46"/>
    <mergeCell ref="H43:L43"/>
    <mergeCell ref="N43:R43"/>
    <mergeCell ref="T43:W43"/>
    <mergeCell ref="X43:AD43"/>
    <mergeCell ref="H44:I44"/>
    <mergeCell ref="K44:L44"/>
    <mergeCell ref="N44:O44"/>
    <mergeCell ref="Q44:R44"/>
    <mergeCell ref="T44:U44"/>
    <mergeCell ref="V44:W44"/>
    <mergeCell ref="N42:O42"/>
    <mergeCell ref="Q42:R42"/>
    <mergeCell ref="T42:U42"/>
    <mergeCell ref="V42:W42"/>
    <mergeCell ref="X42:Y42"/>
    <mergeCell ref="Z42:AD42"/>
    <mergeCell ref="X40:Y40"/>
    <mergeCell ref="Z40:AD40"/>
    <mergeCell ref="X41:AD41"/>
    <mergeCell ref="T41:W41"/>
    <mergeCell ref="N41:R41"/>
    <mergeCell ref="H41:L41"/>
    <mergeCell ref="X39:AD39"/>
    <mergeCell ref="T39:W39"/>
    <mergeCell ref="N39:R39"/>
    <mergeCell ref="H39:L39"/>
    <mergeCell ref="H40:I40"/>
    <mergeCell ref="K40:L40"/>
    <mergeCell ref="N40:O40"/>
    <mergeCell ref="Q40:R40"/>
    <mergeCell ref="T40:U40"/>
    <mergeCell ref="V40:W40"/>
    <mergeCell ref="X37:AD37"/>
    <mergeCell ref="H38:I38"/>
    <mergeCell ref="K38:L38"/>
    <mergeCell ref="N38:O38"/>
    <mergeCell ref="Q38:R38"/>
    <mergeCell ref="T38:U38"/>
    <mergeCell ref="V38:W38"/>
    <mergeCell ref="X38:Y38"/>
    <mergeCell ref="Z38:AD38"/>
    <mergeCell ref="Z36:AD36"/>
    <mergeCell ref="C35:G35"/>
    <mergeCell ref="H35:L35"/>
    <mergeCell ref="N35:R35"/>
    <mergeCell ref="T35:W35"/>
    <mergeCell ref="X35:AD35"/>
    <mergeCell ref="C44:G44"/>
    <mergeCell ref="C45:G45"/>
    <mergeCell ref="C46:G46"/>
    <mergeCell ref="K36:L36"/>
    <mergeCell ref="N36:O36"/>
    <mergeCell ref="H37:L37"/>
    <mergeCell ref="N37:R37"/>
    <mergeCell ref="H42:I42"/>
    <mergeCell ref="K42:L42"/>
    <mergeCell ref="C36:G36"/>
    <mergeCell ref="C37:G37"/>
    <mergeCell ref="C38:G38"/>
    <mergeCell ref="C39:G39"/>
    <mergeCell ref="Q36:R36"/>
    <mergeCell ref="T36:U36"/>
    <mergeCell ref="V36:W36"/>
    <mergeCell ref="X36:Y36"/>
    <mergeCell ref="C40:G40"/>
    <mergeCell ref="C41:G41"/>
    <mergeCell ref="C42:G42"/>
    <mergeCell ref="C43:G43"/>
    <mergeCell ref="T37:W37"/>
    <mergeCell ref="A1:AD1"/>
    <mergeCell ref="H36:I36"/>
    <mergeCell ref="K77:O78"/>
    <mergeCell ref="C79:G80"/>
    <mergeCell ref="Q82:R82"/>
    <mergeCell ref="T82:X82"/>
    <mergeCell ref="N27:P27"/>
    <mergeCell ref="Q27:S27"/>
    <mergeCell ref="C28:G28"/>
    <mergeCell ref="C29:G29"/>
    <mergeCell ref="C30:G30"/>
    <mergeCell ref="C31:G31"/>
    <mergeCell ref="C21:G21"/>
    <mergeCell ref="C22:G22"/>
    <mergeCell ref="C23:G23"/>
    <mergeCell ref="C27:G27"/>
    <mergeCell ref="H27:J27"/>
    <mergeCell ref="K27:M27"/>
    <mergeCell ref="C19:G19"/>
    <mergeCell ref="H19:J19"/>
    <mergeCell ref="Q83:R83"/>
    <mergeCell ref="T83:X83"/>
    <mergeCell ref="C65:G66"/>
    <mergeCell ref="C68:G69"/>
    <mergeCell ref="K70:O71"/>
    <mergeCell ref="C72:G73"/>
    <mergeCell ref="T73:X75"/>
    <mergeCell ref="C75:G76"/>
    <mergeCell ref="C54:G55"/>
    <mergeCell ref="K56:O57"/>
    <mergeCell ref="C58:G59"/>
    <mergeCell ref="T59:X61"/>
    <mergeCell ref="C61:G62"/>
    <mergeCell ref="K63:O64"/>
    <mergeCell ref="K19:M19"/>
    <mergeCell ref="N19:P19"/>
    <mergeCell ref="Q19:S19"/>
    <mergeCell ref="C20:G20"/>
    <mergeCell ref="N11:P11"/>
    <mergeCell ref="Q11:S11"/>
    <mergeCell ref="C12:G12"/>
    <mergeCell ref="C13:G13"/>
    <mergeCell ref="C14:G14"/>
    <mergeCell ref="C15:G15"/>
    <mergeCell ref="N3:P3"/>
    <mergeCell ref="Q3:S3"/>
    <mergeCell ref="C4:G4"/>
    <mergeCell ref="C5:G5"/>
    <mergeCell ref="C6:G6"/>
    <mergeCell ref="C7:G7"/>
    <mergeCell ref="C11:G11"/>
    <mergeCell ref="H11:J11"/>
    <mergeCell ref="K11:M11"/>
    <mergeCell ref="C3:G3"/>
    <mergeCell ref="H3:J3"/>
    <mergeCell ref="K3:M3"/>
  </mergeCells>
  <phoneticPr fontId="2"/>
  <pageMargins left="0.23622047244094491" right="0.23622047244094491" top="0.15748031496062992" bottom="0.15748031496062992" header="0.31496062992125984" footer="0.31496062992125984"/>
  <pageSetup paperSize="8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3C585-0C5C-46A0-88D0-EA77069E50BF}">
  <dimension ref="A1:BH82"/>
  <sheetViews>
    <sheetView topLeftCell="A48" zoomScale="70" zoomScaleNormal="70" workbookViewId="0">
      <selection activeCell="C78" sqref="C78:G79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0" width="4.75" style="1" customWidth="1"/>
    <col min="21" max="22" width="4.7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  <col min="33" max="33" width="5.125" customWidth="1"/>
    <col min="38" max="39" width="5.625" customWidth="1"/>
    <col min="40" max="40" width="5.625" hidden="1" customWidth="1"/>
    <col min="41" max="42" width="5.625" customWidth="1"/>
    <col min="43" max="43" width="5.625" hidden="1" customWidth="1"/>
    <col min="44" max="45" width="5.625" customWidth="1"/>
    <col min="46" max="46" width="5.625" hidden="1" customWidth="1"/>
    <col min="47" max="48" width="5.625" customWidth="1"/>
    <col min="49" max="49" width="0" hidden="1" customWidth="1"/>
    <col min="50" max="52" width="4.875" customWidth="1"/>
    <col min="53" max="56" width="5.625" customWidth="1"/>
    <col min="57" max="59" width="5.625" hidden="1" customWidth="1"/>
    <col min="60" max="60" width="5.625" customWidth="1"/>
  </cols>
  <sheetData>
    <row r="1" spans="1:60" ht="31.5" customHeight="1" x14ac:dyDescent="0.4">
      <c r="A1" s="458" t="s">
        <v>368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60" x14ac:dyDescent="0.4">
      <c r="B2" t="s">
        <v>0</v>
      </c>
      <c r="H2" t="s">
        <v>1</v>
      </c>
      <c r="AF2" t="s">
        <v>15</v>
      </c>
      <c r="AL2" t="s">
        <v>16</v>
      </c>
      <c r="AX2" s="1"/>
      <c r="AY2" s="1"/>
      <c r="AZ2" s="1"/>
    </row>
    <row r="3" spans="1:60" x14ac:dyDescent="0.4">
      <c r="C3" s="489">
        <v>1</v>
      </c>
      <c r="D3" s="490"/>
      <c r="E3" s="490"/>
      <c r="F3" s="490"/>
      <c r="G3" s="491"/>
      <c r="H3" s="492" t="str">
        <f>C4</f>
        <v>ﾌｫﾙﾏｰﾚA</v>
      </c>
      <c r="I3" s="492"/>
      <c r="J3" s="492"/>
      <c r="K3" s="492" t="str">
        <f>C5</f>
        <v>ｲﾚﾌﾞﾝｼﾞｭﾆｱ</v>
      </c>
      <c r="L3" s="492"/>
      <c r="M3" s="492"/>
      <c r="N3" s="492" t="str">
        <f>C6</f>
        <v>利根ｷｯｶｰｽﾞ</v>
      </c>
      <c r="O3" s="492"/>
      <c r="P3" s="492"/>
      <c r="Q3" s="492" t="str">
        <f>C7</f>
        <v>我孫子隼B</v>
      </c>
      <c r="R3" s="492"/>
      <c r="S3" s="492"/>
      <c r="T3" s="2" t="s">
        <v>2</v>
      </c>
      <c r="U3" s="2" t="s">
        <v>3</v>
      </c>
      <c r="V3" s="2" t="s">
        <v>4</v>
      </c>
      <c r="W3" s="3" t="s">
        <v>5</v>
      </c>
      <c r="X3" s="3" t="s">
        <v>6</v>
      </c>
      <c r="Y3" s="3" t="s">
        <v>7</v>
      </c>
      <c r="Z3" s="3" t="s">
        <v>8</v>
      </c>
      <c r="AA3" s="2" t="s">
        <v>9</v>
      </c>
      <c r="AB3" s="2" t="s">
        <v>10</v>
      </c>
      <c r="AC3" s="2" t="s">
        <v>11</v>
      </c>
      <c r="AD3" s="3" t="s">
        <v>12</v>
      </c>
      <c r="AG3" s="489">
        <v>3</v>
      </c>
      <c r="AH3" s="490"/>
      <c r="AI3" s="490"/>
      <c r="AJ3" s="490"/>
      <c r="AK3" s="491"/>
      <c r="AL3" s="492" t="str">
        <f>AG4</f>
        <v>FC平田</v>
      </c>
      <c r="AM3" s="492"/>
      <c r="AN3" s="492"/>
      <c r="AO3" s="492" t="str">
        <f>AG5</f>
        <v>つくし野</v>
      </c>
      <c r="AP3" s="492"/>
      <c r="AQ3" s="492"/>
      <c r="AR3" s="492" t="str">
        <f>AG6</f>
        <v>ﾊﾟｻﾆｵｰﾙ誉田A</v>
      </c>
      <c r="AS3" s="492"/>
      <c r="AT3" s="492"/>
      <c r="AU3" s="492" t="str">
        <f>AG7</f>
        <v>鎌ヶ谷少年B</v>
      </c>
      <c r="AV3" s="492"/>
      <c r="AW3" s="492"/>
      <c r="AX3" s="2" t="s">
        <v>2</v>
      </c>
      <c r="AY3" s="2" t="s">
        <v>3</v>
      </c>
      <c r="AZ3" s="2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2" t="s">
        <v>9</v>
      </c>
      <c r="BF3" s="2" t="s">
        <v>10</v>
      </c>
      <c r="BG3" s="2" t="s">
        <v>11</v>
      </c>
      <c r="BH3" s="3" t="s">
        <v>12</v>
      </c>
    </row>
    <row r="4" spans="1:60" ht="37.5" customHeight="1" x14ac:dyDescent="0.4">
      <c r="C4" s="493" t="s">
        <v>329</v>
      </c>
      <c r="D4" s="494"/>
      <c r="E4" s="494"/>
      <c r="F4" s="494"/>
      <c r="G4" s="495"/>
      <c r="H4" s="87"/>
      <c r="I4" s="88"/>
      <c r="J4" s="89"/>
      <c r="K4" s="90">
        <f>I5</f>
        <v>12</v>
      </c>
      <c r="L4" s="91">
        <f>H5</f>
        <v>0</v>
      </c>
      <c r="M4" s="92">
        <f>IF(K4&gt;L4,3,IF(K4=L4,1,0))</f>
        <v>3</v>
      </c>
      <c r="N4" s="90">
        <f>I6</f>
        <v>7</v>
      </c>
      <c r="O4" s="91">
        <f>H6</f>
        <v>0</v>
      </c>
      <c r="P4" s="92">
        <f>IF(N4&gt;O4,3,IF(N4=O4,1,0))</f>
        <v>3</v>
      </c>
      <c r="Q4" s="90">
        <f>I7</f>
        <v>15</v>
      </c>
      <c r="R4" s="91">
        <f>H7</f>
        <v>0</v>
      </c>
      <c r="S4" s="93">
        <f>IF(Q4&gt;R4,3,IF(Q4=R4,1,0))</f>
        <v>3</v>
      </c>
      <c r="T4" s="94">
        <f>J8</f>
        <v>3</v>
      </c>
      <c r="U4" s="94">
        <f>I8</f>
        <v>0</v>
      </c>
      <c r="V4" s="94">
        <f>H8</f>
        <v>0</v>
      </c>
      <c r="W4" s="94">
        <f t="shared" ref="W4:X7" si="0">H4+K4+N4+Q4</f>
        <v>34</v>
      </c>
      <c r="X4" s="94">
        <f t="shared" si="0"/>
        <v>0</v>
      </c>
      <c r="Y4" s="94">
        <f>W4-X4</f>
        <v>34</v>
      </c>
      <c r="Z4" s="94">
        <f>J4+M4+P4+S4</f>
        <v>9</v>
      </c>
      <c r="AA4" s="94">
        <f>Y4/100</f>
        <v>0.34</v>
      </c>
      <c r="AB4" s="94">
        <f>W4/10000</f>
        <v>3.3999999999999998E-3</v>
      </c>
      <c r="AC4" s="94">
        <f>Z4+AA4+AB4</f>
        <v>9.343399999999999</v>
      </c>
      <c r="AD4" s="135">
        <f>RANK(AC4,AC4:AC7)</f>
        <v>1</v>
      </c>
      <c r="AG4" s="493" t="s">
        <v>353</v>
      </c>
      <c r="AH4" s="494"/>
      <c r="AI4" s="494"/>
      <c r="AJ4" s="494"/>
      <c r="AK4" s="495"/>
      <c r="AL4" s="87"/>
      <c r="AM4" s="88"/>
      <c r="AN4" s="89"/>
      <c r="AO4" s="90">
        <f>AM5</f>
        <v>0</v>
      </c>
      <c r="AP4" s="91">
        <f>AL5</f>
        <v>7</v>
      </c>
      <c r="AQ4" s="92">
        <f>IF(AO4&gt;AP4,3,IF(AO4=AP4,1,0))</f>
        <v>0</v>
      </c>
      <c r="AR4" s="90">
        <f>AM6</f>
        <v>2</v>
      </c>
      <c r="AS4" s="91">
        <f>AL6</f>
        <v>4</v>
      </c>
      <c r="AT4" s="92">
        <f>IF(AR4&gt;AS4,3,IF(AR4=AS4,1,0))</f>
        <v>0</v>
      </c>
      <c r="AU4" s="90">
        <f>AM7</f>
        <v>0</v>
      </c>
      <c r="AV4" s="91">
        <f>AL7</f>
        <v>1</v>
      </c>
      <c r="AW4" s="93">
        <f>IF(AU4&gt;AV4,3,IF(AU4=AV4,1,0))</f>
        <v>0</v>
      </c>
      <c r="AX4" s="94">
        <f>AN8</f>
        <v>0</v>
      </c>
      <c r="AY4" s="94">
        <f>AM8</f>
        <v>0</v>
      </c>
      <c r="AZ4" s="94">
        <f>AL8</f>
        <v>3</v>
      </c>
      <c r="BA4" s="94">
        <f>AL4+AO4+AR4+AU4</f>
        <v>2</v>
      </c>
      <c r="BB4" s="94">
        <f>AM4+AP4+AS4+AV4</f>
        <v>12</v>
      </c>
      <c r="BC4" s="94">
        <f>BA4-BB4</f>
        <v>-10</v>
      </c>
      <c r="BD4" s="94">
        <f>AN4+AQ4+AT4+AW4</f>
        <v>0</v>
      </c>
      <c r="BE4" s="94">
        <f>BC4/100</f>
        <v>-0.1</v>
      </c>
      <c r="BF4" s="94">
        <f t="shared" ref="BF4:BF7" si="1">BA4/10000</f>
        <v>2.0000000000000001E-4</v>
      </c>
      <c r="BG4" s="94">
        <f>BD4+BE4+BF4</f>
        <v>-9.98E-2</v>
      </c>
      <c r="BH4" s="135">
        <f>RANK(BG4,BG4:BG7)</f>
        <v>4</v>
      </c>
    </row>
    <row r="5" spans="1:60" ht="37.5" customHeight="1" x14ac:dyDescent="0.4">
      <c r="C5" s="493" t="s">
        <v>347</v>
      </c>
      <c r="D5" s="494"/>
      <c r="E5" s="494"/>
      <c r="F5" s="494"/>
      <c r="G5" s="495"/>
      <c r="H5" s="95">
        <v>0</v>
      </c>
      <c r="I5" s="96">
        <v>12</v>
      </c>
      <c r="J5" s="97">
        <f>IF(H5&gt;I5,3,IF(H5=I5,1,0))</f>
        <v>0</v>
      </c>
      <c r="K5" s="98"/>
      <c r="L5" s="99"/>
      <c r="M5" s="100"/>
      <c r="N5" s="101">
        <f>L6</f>
        <v>0</v>
      </c>
      <c r="O5" s="102">
        <f>K6</f>
        <v>7</v>
      </c>
      <c r="P5" s="103">
        <f>IF(N5&gt;O5,3,IF(N5=O5,1,0))</f>
        <v>0</v>
      </c>
      <c r="Q5" s="101">
        <f>L7</f>
        <v>4</v>
      </c>
      <c r="R5" s="102">
        <f>K7</f>
        <v>3</v>
      </c>
      <c r="S5" s="97">
        <f>IF(Q5&gt;R5,3,IF(Q5=R5,1,0))</f>
        <v>3</v>
      </c>
      <c r="T5" s="94">
        <f>M8</f>
        <v>1</v>
      </c>
      <c r="U5" s="94">
        <f>L8</f>
        <v>0</v>
      </c>
      <c r="V5" s="94">
        <f>K8</f>
        <v>2</v>
      </c>
      <c r="W5" s="94">
        <f t="shared" si="0"/>
        <v>4</v>
      </c>
      <c r="X5" s="94">
        <f t="shared" si="0"/>
        <v>22</v>
      </c>
      <c r="Y5" s="94">
        <f>W5-X5</f>
        <v>-18</v>
      </c>
      <c r="Z5" s="94">
        <f>J5+M5+P5+S5</f>
        <v>3</v>
      </c>
      <c r="AA5" s="94">
        <f>Y5/100</f>
        <v>-0.18</v>
      </c>
      <c r="AB5" s="94">
        <f>W5/10000</f>
        <v>4.0000000000000002E-4</v>
      </c>
      <c r="AC5" s="94">
        <f>Z5+AA5+AB5</f>
        <v>2.8203999999999998</v>
      </c>
      <c r="AD5" s="135">
        <f>RANK(AC5,AC4:AC7)</f>
        <v>3</v>
      </c>
      <c r="AG5" s="493" t="s">
        <v>345</v>
      </c>
      <c r="AH5" s="494"/>
      <c r="AI5" s="494"/>
      <c r="AJ5" s="494"/>
      <c r="AK5" s="495"/>
      <c r="AL5" s="95">
        <v>7</v>
      </c>
      <c r="AM5" s="96">
        <v>0</v>
      </c>
      <c r="AN5" s="97">
        <f>IF(AL5&gt;AM5,3,IF(AL5=AM5,1,0))</f>
        <v>3</v>
      </c>
      <c r="AO5" s="98"/>
      <c r="AP5" s="99"/>
      <c r="AQ5" s="100"/>
      <c r="AR5" s="101">
        <f>AP6</f>
        <v>9</v>
      </c>
      <c r="AS5" s="102">
        <f>AO6</f>
        <v>0</v>
      </c>
      <c r="AT5" s="103">
        <f>IF(AR5&gt;AS5,3,IF(AR5=AS5,1,0))</f>
        <v>3</v>
      </c>
      <c r="AU5" s="101">
        <f>AP7</f>
        <v>7</v>
      </c>
      <c r="AV5" s="102">
        <f>AO7</f>
        <v>2</v>
      </c>
      <c r="AW5" s="97">
        <f>IF(AU5&gt;AV5,3,IF(AU5=AV5,1,0))</f>
        <v>3</v>
      </c>
      <c r="AX5" s="94">
        <f>AQ8</f>
        <v>3</v>
      </c>
      <c r="AY5" s="94">
        <f>AP8</f>
        <v>0</v>
      </c>
      <c r="AZ5" s="94">
        <f>AO8</f>
        <v>0</v>
      </c>
      <c r="BA5" s="94">
        <f t="shared" ref="BA5:BB7" si="2">AL5+AO5+AR5+AU5</f>
        <v>23</v>
      </c>
      <c r="BB5" s="94">
        <f t="shared" si="2"/>
        <v>2</v>
      </c>
      <c r="BC5" s="94">
        <f t="shared" ref="BC5:BC7" si="3">BA5-BB5</f>
        <v>21</v>
      </c>
      <c r="BD5" s="94">
        <f t="shared" ref="BD5:BD7" si="4">AN5+AQ5+AT5+AW5</f>
        <v>9</v>
      </c>
      <c r="BE5" s="94">
        <f t="shared" ref="BE5:BE7" si="5">BC5/100</f>
        <v>0.21</v>
      </c>
      <c r="BF5" s="94">
        <f t="shared" si="1"/>
        <v>2.3E-3</v>
      </c>
      <c r="BG5" s="94">
        <f t="shared" ref="BG5:BG7" si="6">BD5+BE5+BF5</f>
        <v>9.2123000000000008</v>
      </c>
      <c r="BH5" s="135">
        <f>RANK(BG5,BG4:BG7)</f>
        <v>1</v>
      </c>
    </row>
    <row r="6" spans="1:60" ht="37.5" customHeight="1" x14ac:dyDescent="0.4">
      <c r="C6" s="493" t="s">
        <v>357</v>
      </c>
      <c r="D6" s="494"/>
      <c r="E6" s="494"/>
      <c r="F6" s="494"/>
      <c r="G6" s="495"/>
      <c r="H6" s="95">
        <v>0</v>
      </c>
      <c r="I6" s="96">
        <v>7</v>
      </c>
      <c r="J6" s="97">
        <f>IF(H6&gt;I6,3,IF(H6=I6,1,0))</f>
        <v>0</v>
      </c>
      <c r="K6" s="95">
        <v>7</v>
      </c>
      <c r="L6" s="96">
        <v>0</v>
      </c>
      <c r="M6" s="97">
        <f>IF(K6&gt;L6,3,IF(K6=L6,1,0))</f>
        <v>3</v>
      </c>
      <c r="N6" s="98"/>
      <c r="O6" s="99"/>
      <c r="P6" s="100"/>
      <c r="Q6" s="101">
        <f>O7</f>
        <v>7</v>
      </c>
      <c r="R6" s="102">
        <f>N7</f>
        <v>2</v>
      </c>
      <c r="S6" s="97">
        <f>IF(Q6&gt;R6,3,IF(Q6=R6,1,0))</f>
        <v>3</v>
      </c>
      <c r="T6" s="94">
        <f>P8</f>
        <v>2</v>
      </c>
      <c r="U6" s="94">
        <f>O8</f>
        <v>0</v>
      </c>
      <c r="V6" s="94">
        <f>N8</f>
        <v>1</v>
      </c>
      <c r="W6" s="94">
        <f t="shared" si="0"/>
        <v>14</v>
      </c>
      <c r="X6" s="94">
        <f t="shared" si="0"/>
        <v>9</v>
      </c>
      <c r="Y6" s="94">
        <f>W6-X6</f>
        <v>5</v>
      </c>
      <c r="Z6" s="94">
        <f>J6+M6+P6+S6</f>
        <v>6</v>
      </c>
      <c r="AA6" s="94">
        <f>Y6/100</f>
        <v>0.05</v>
      </c>
      <c r="AB6" s="94">
        <f>W6/10000</f>
        <v>1.4E-3</v>
      </c>
      <c r="AC6" s="94">
        <f>Z6+AA6+AB6</f>
        <v>6.0514000000000001</v>
      </c>
      <c r="AD6" s="135">
        <f>RANK(AC6,AC4:AC7)</f>
        <v>2</v>
      </c>
      <c r="AG6" s="493" t="s">
        <v>337</v>
      </c>
      <c r="AH6" s="494"/>
      <c r="AI6" s="494"/>
      <c r="AJ6" s="494"/>
      <c r="AK6" s="495"/>
      <c r="AL6" s="95">
        <v>4</v>
      </c>
      <c r="AM6" s="96">
        <v>2</v>
      </c>
      <c r="AN6" s="97">
        <f>IF(AL6&gt;AM6,3,IF(AL6=AM6,1,0))</f>
        <v>3</v>
      </c>
      <c r="AO6" s="95">
        <v>0</v>
      </c>
      <c r="AP6" s="96">
        <v>9</v>
      </c>
      <c r="AQ6" s="97">
        <f>IF(AO6&gt;AP6,3,IF(AO6=AP6,1,0))</f>
        <v>0</v>
      </c>
      <c r="AR6" s="98"/>
      <c r="AS6" s="99"/>
      <c r="AT6" s="100"/>
      <c r="AU6" s="101">
        <f>AS7</f>
        <v>3</v>
      </c>
      <c r="AV6" s="102">
        <f>AR7</f>
        <v>0</v>
      </c>
      <c r="AW6" s="97">
        <f>IF(AU6&gt;AV6,3,IF(AU6=AV6,1,0))</f>
        <v>3</v>
      </c>
      <c r="AX6" s="94">
        <f>AT8</f>
        <v>2</v>
      </c>
      <c r="AY6" s="94">
        <f>AS8</f>
        <v>0</v>
      </c>
      <c r="AZ6" s="94">
        <f>AR8</f>
        <v>1</v>
      </c>
      <c r="BA6" s="94">
        <f t="shared" si="2"/>
        <v>7</v>
      </c>
      <c r="BB6" s="94">
        <f t="shared" si="2"/>
        <v>11</v>
      </c>
      <c r="BC6" s="94">
        <f t="shared" si="3"/>
        <v>-4</v>
      </c>
      <c r="BD6" s="94">
        <f t="shared" si="4"/>
        <v>6</v>
      </c>
      <c r="BE6" s="94">
        <f t="shared" si="5"/>
        <v>-0.04</v>
      </c>
      <c r="BF6" s="94">
        <f t="shared" si="1"/>
        <v>6.9999999999999999E-4</v>
      </c>
      <c r="BG6" s="94">
        <f t="shared" si="6"/>
        <v>5.9607000000000001</v>
      </c>
      <c r="BH6" s="135">
        <f>RANK(BG6,BG4:BG7)</f>
        <v>2</v>
      </c>
    </row>
    <row r="7" spans="1:60" ht="37.5" customHeight="1" x14ac:dyDescent="0.4">
      <c r="C7" s="493" t="s">
        <v>341</v>
      </c>
      <c r="D7" s="494"/>
      <c r="E7" s="494"/>
      <c r="F7" s="494"/>
      <c r="G7" s="495"/>
      <c r="H7" s="95">
        <v>0</v>
      </c>
      <c r="I7" s="96">
        <v>15</v>
      </c>
      <c r="J7" s="97">
        <f>IF(H7&gt;I7,3,IF(H7=I7,1,0))</f>
        <v>0</v>
      </c>
      <c r="K7" s="95">
        <v>3</v>
      </c>
      <c r="L7" s="96">
        <v>4</v>
      </c>
      <c r="M7" s="97">
        <f>IF(K7&gt;L7,3,IF(K7=L7,1,0))</f>
        <v>0</v>
      </c>
      <c r="N7" s="95">
        <v>2</v>
      </c>
      <c r="O7" s="96">
        <v>7</v>
      </c>
      <c r="P7" s="97">
        <f>IF(N7&gt;O7,3,IF(N7=O7,1,0))</f>
        <v>0</v>
      </c>
      <c r="Q7" s="98"/>
      <c r="R7" s="99"/>
      <c r="S7" s="100"/>
      <c r="T7" s="94">
        <f>S8</f>
        <v>0</v>
      </c>
      <c r="U7" s="94">
        <f>R8</f>
        <v>0</v>
      </c>
      <c r="V7" s="94">
        <f>Q8</f>
        <v>3</v>
      </c>
      <c r="W7" s="94">
        <f t="shared" si="0"/>
        <v>5</v>
      </c>
      <c r="X7" s="94">
        <f t="shared" si="0"/>
        <v>26</v>
      </c>
      <c r="Y7" s="94">
        <f>W7-X7</f>
        <v>-21</v>
      </c>
      <c r="Z7" s="94">
        <f>J7+M7+P7+S7</f>
        <v>0</v>
      </c>
      <c r="AA7" s="94">
        <f>Y7/100</f>
        <v>-0.21</v>
      </c>
      <c r="AB7" s="94">
        <f>W7/10000</f>
        <v>5.0000000000000001E-4</v>
      </c>
      <c r="AC7" s="94">
        <f>Z7+AA7+AB7</f>
        <v>-0.20949999999999999</v>
      </c>
      <c r="AD7" s="135">
        <f>RANK(AC7,AC4:AC7)</f>
        <v>4</v>
      </c>
      <c r="AG7" s="493" t="s">
        <v>333</v>
      </c>
      <c r="AH7" s="494"/>
      <c r="AI7" s="494"/>
      <c r="AJ7" s="494"/>
      <c r="AK7" s="495"/>
      <c r="AL7" s="95">
        <v>1</v>
      </c>
      <c r="AM7" s="96">
        <v>0</v>
      </c>
      <c r="AN7" s="97">
        <f>IF(AL7&gt;AM7,3,IF(AL7=AM7,1,0))</f>
        <v>3</v>
      </c>
      <c r="AO7" s="95">
        <v>2</v>
      </c>
      <c r="AP7" s="96">
        <v>7</v>
      </c>
      <c r="AQ7" s="97">
        <f>IF(AO7&gt;AP7,3,IF(AO7=AP7,1,0))</f>
        <v>0</v>
      </c>
      <c r="AR7" s="95">
        <v>0</v>
      </c>
      <c r="AS7" s="96">
        <v>3</v>
      </c>
      <c r="AT7" s="97">
        <f>IF(AR7&gt;AS7,3,IF(AR7=AS7,1,0))</f>
        <v>0</v>
      </c>
      <c r="AU7" s="98"/>
      <c r="AV7" s="99"/>
      <c r="AW7" s="100"/>
      <c r="AX7" s="94">
        <f>AW8</f>
        <v>1</v>
      </c>
      <c r="AY7" s="94">
        <f>AV8</f>
        <v>0</v>
      </c>
      <c r="AZ7" s="94">
        <f>AU8</f>
        <v>2</v>
      </c>
      <c r="BA7" s="94">
        <f t="shared" si="2"/>
        <v>3</v>
      </c>
      <c r="BB7" s="94">
        <f t="shared" si="2"/>
        <v>10</v>
      </c>
      <c r="BC7" s="94">
        <f t="shared" si="3"/>
        <v>-7</v>
      </c>
      <c r="BD7" s="94">
        <f t="shared" si="4"/>
        <v>3</v>
      </c>
      <c r="BE7" s="94">
        <f t="shared" si="5"/>
        <v>-7.0000000000000007E-2</v>
      </c>
      <c r="BF7" s="94">
        <f t="shared" si="1"/>
        <v>2.9999999999999997E-4</v>
      </c>
      <c r="BG7" s="94">
        <f t="shared" si="6"/>
        <v>2.9303000000000003</v>
      </c>
      <c r="BH7" s="135">
        <f>RANK(BG7,BG4:BG7)</f>
        <v>3</v>
      </c>
    </row>
    <row r="8" spans="1:60" hidden="1" x14ac:dyDescent="0.4">
      <c r="H8" s="22">
        <f>COUNTIF(J4:J7,3)</f>
        <v>0</v>
      </c>
      <c r="I8" s="22">
        <f>COUNTIF(J4:J7,1)</f>
        <v>0</v>
      </c>
      <c r="J8" s="22">
        <f>COUNTIF(J4:J7,0)</f>
        <v>3</v>
      </c>
      <c r="K8" s="22">
        <f>COUNTIF(M4:M7,3)</f>
        <v>2</v>
      </c>
      <c r="L8" s="22">
        <f>COUNTIF(M4:M7,1)</f>
        <v>0</v>
      </c>
      <c r="M8" s="22">
        <f>COUNTIF(M4:M7,0)</f>
        <v>1</v>
      </c>
      <c r="N8" s="22">
        <f>COUNTIF(P4:P7,3)</f>
        <v>1</v>
      </c>
      <c r="O8" s="22">
        <f>COUNTIF(P4:P7,1)</f>
        <v>0</v>
      </c>
      <c r="P8" s="22">
        <f>COUNTIF(P4:P7,0)</f>
        <v>2</v>
      </c>
      <c r="Q8" s="22">
        <f>COUNTIF(S4:S7,3)</f>
        <v>3</v>
      </c>
      <c r="R8" s="22">
        <f>COUNTIF(S4:S7,1)</f>
        <v>0</v>
      </c>
      <c r="S8" s="22">
        <f>COUNTIF(S4:S7,0)</f>
        <v>0</v>
      </c>
      <c r="AL8" s="22">
        <f>COUNTIF(AN4:AN7,3)</f>
        <v>3</v>
      </c>
      <c r="AM8" s="22">
        <f>COUNTIF(AN4:AN7,1)</f>
        <v>0</v>
      </c>
      <c r="AN8" s="22">
        <f>COUNTIF(AN4:AN7,0)</f>
        <v>0</v>
      </c>
      <c r="AO8" s="22">
        <f>COUNTIF(AQ4:AQ7,3)</f>
        <v>0</v>
      </c>
      <c r="AP8" s="22">
        <f>COUNTIF(AQ4:AQ7,1)</f>
        <v>0</v>
      </c>
      <c r="AQ8" s="22">
        <f>COUNTIF(AQ4:AQ7,0)</f>
        <v>3</v>
      </c>
      <c r="AR8" s="22">
        <f>COUNTIF(AT4:AT7,3)</f>
        <v>1</v>
      </c>
      <c r="AS8" s="22">
        <f>COUNTIF(AT4:AT7,1)</f>
        <v>0</v>
      </c>
      <c r="AT8" s="22">
        <f>COUNTIF(AT4:AT7,0)</f>
        <v>2</v>
      </c>
      <c r="AU8" s="22">
        <f>COUNTIF(AW4:AW7,3)</f>
        <v>2</v>
      </c>
      <c r="AV8" s="22">
        <f>COUNTIF(AW4:AW7,1)</f>
        <v>0</v>
      </c>
      <c r="AW8" s="22">
        <f>COUNTIF(AW4:AW7,0)</f>
        <v>1</v>
      </c>
      <c r="AX8" s="1"/>
      <c r="AY8" s="1"/>
      <c r="AZ8" s="1"/>
    </row>
    <row r="9" spans="1:60" x14ac:dyDescent="0.4">
      <c r="AX9" s="1"/>
      <c r="AY9" s="1"/>
      <c r="AZ9" s="1"/>
    </row>
    <row r="10" spans="1:60" x14ac:dyDescent="0.4">
      <c r="B10" t="s">
        <v>13</v>
      </c>
      <c r="H10" t="s">
        <v>14</v>
      </c>
      <c r="AF10" t="s">
        <v>17</v>
      </c>
      <c r="AL10" t="s">
        <v>18</v>
      </c>
      <c r="AX10" s="1"/>
      <c r="AY10" s="1"/>
      <c r="AZ10" s="1"/>
    </row>
    <row r="11" spans="1:60" x14ac:dyDescent="0.4">
      <c r="C11" s="489">
        <v>2</v>
      </c>
      <c r="D11" s="490"/>
      <c r="E11" s="490"/>
      <c r="F11" s="490"/>
      <c r="G11" s="491"/>
      <c r="H11" s="492" t="str">
        <f>C12</f>
        <v>鎌ヶ谷少年A</v>
      </c>
      <c r="I11" s="492"/>
      <c r="J11" s="492"/>
      <c r="K11" s="492" t="str">
        <f>C13</f>
        <v>我孫子翼</v>
      </c>
      <c r="L11" s="492"/>
      <c r="M11" s="492"/>
      <c r="N11" s="492" t="str">
        <f>C14</f>
        <v>CAVALEIRO</v>
      </c>
      <c r="O11" s="492"/>
      <c r="P11" s="492"/>
      <c r="Q11" s="492" t="str">
        <f>C15</f>
        <v>ﾊﾟｻﾆｵｰﾙ誉田B</v>
      </c>
      <c r="R11" s="492"/>
      <c r="S11" s="492"/>
      <c r="T11" s="2" t="s">
        <v>2</v>
      </c>
      <c r="U11" s="2" t="s">
        <v>3</v>
      </c>
      <c r="V11" s="2" t="s">
        <v>4</v>
      </c>
      <c r="W11" s="3" t="s">
        <v>5</v>
      </c>
      <c r="X11" s="3" t="s">
        <v>6</v>
      </c>
      <c r="Y11" s="3" t="s">
        <v>7</v>
      </c>
      <c r="Z11" s="3" t="s">
        <v>8</v>
      </c>
      <c r="AA11" s="2" t="s">
        <v>9</v>
      </c>
      <c r="AB11" s="2" t="s">
        <v>10</v>
      </c>
      <c r="AC11" s="2" t="s">
        <v>11</v>
      </c>
      <c r="AD11" s="3" t="s">
        <v>12</v>
      </c>
      <c r="AG11" s="489">
        <v>4</v>
      </c>
      <c r="AH11" s="490"/>
      <c r="AI11" s="490"/>
      <c r="AJ11" s="490"/>
      <c r="AK11" s="491"/>
      <c r="AL11" s="492" t="str">
        <f>AG12</f>
        <v>我孫子隼A</v>
      </c>
      <c r="AM11" s="492"/>
      <c r="AN11" s="492"/>
      <c r="AO11" s="492" t="str">
        <f>AG13</f>
        <v>おおたかの森</v>
      </c>
      <c r="AP11" s="492"/>
      <c r="AQ11" s="492"/>
      <c r="AR11" s="492" t="str">
        <f>AG14</f>
        <v>AFU</v>
      </c>
      <c r="AS11" s="492"/>
      <c r="AT11" s="492"/>
      <c r="AU11" s="492" t="str">
        <f>AG15</f>
        <v>ﾌｫﾙﾏｰﾚB</v>
      </c>
      <c r="AV11" s="492"/>
      <c r="AW11" s="492"/>
      <c r="AX11" s="2" t="s">
        <v>2</v>
      </c>
      <c r="AY11" s="2" t="s">
        <v>3</v>
      </c>
      <c r="AZ11" s="2" t="s">
        <v>4</v>
      </c>
      <c r="BA11" s="3" t="s">
        <v>5</v>
      </c>
      <c r="BB11" s="3" t="s">
        <v>6</v>
      </c>
      <c r="BC11" s="3" t="s">
        <v>7</v>
      </c>
      <c r="BD11" s="3" t="s">
        <v>8</v>
      </c>
      <c r="BE11" s="2" t="s">
        <v>9</v>
      </c>
      <c r="BF11" s="2" t="s">
        <v>10</v>
      </c>
      <c r="BG11" s="2" t="s">
        <v>11</v>
      </c>
      <c r="BH11" s="3" t="s">
        <v>12</v>
      </c>
    </row>
    <row r="12" spans="1:60" ht="37.5" customHeight="1" x14ac:dyDescent="0.4">
      <c r="C12" s="493" t="s">
        <v>335</v>
      </c>
      <c r="D12" s="494"/>
      <c r="E12" s="494"/>
      <c r="F12" s="494"/>
      <c r="G12" s="495"/>
      <c r="H12" s="87"/>
      <c r="I12" s="88"/>
      <c r="J12" s="89"/>
      <c r="K12" s="90">
        <f>I13</f>
        <v>2</v>
      </c>
      <c r="L12" s="91">
        <f>H13</f>
        <v>1</v>
      </c>
      <c r="M12" s="92">
        <f>IF(K12&gt;L12,3,IF(K12=L12,1,0))</f>
        <v>3</v>
      </c>
      <c r="N12" s="90">
        <f>I14</f>
        <v>9</v>
      </c>
      <c r="O12" s="91">
        <f>H14</f>
        <v>0</v>
      </c>
      <c r="P12" s="92">
        <f>IF(N12&gt;O12,3,IF(N12=O12,1,0))</f>
        <v>3</v>
      </c>
      <c r="Q12" s="90">
        <f>I15</f>
        <v>2</v>
      </c>
      <c r="R12" s="91">
        <f>H15</f>
        <v>2</v>
      </c>
      <c r="S12" s="93">
        <f>IF(Q12&gt;R12,3,IF(Q12=R12,1,0))</f>
        <v>1</v>
      </c>
      <c r="T12" s="94">
        <f>J16</f>
        <v>2</v>
      </c>
      <c r="U12" s="94">
        <f>I16</f>
        <v>1</v>
      </c>
      <c r="V12" s="94">
        <f>H16</f>
        <v>0</v>
      </c>
      <c r="W12" s="94">
        <f>H12+K12+N12+Q12</f>
        <v>13</v>
      </c>
      <c r="X12" s="94">
        <f>I12+L12+O12+R12</f>
        <v>3</v>
      </c>
      <c r="Y12" s="94">
        <f>W12-X12</f>
        <v>10</v>
      </c>
      <c r="Z12" s="94">
        <f>J12+M12+P12+S12</f>
        <v>7</v>
      </c>
      <c r="AA12" s="94">
        <f>Y12/100</f>
        <v>0.1</v>
      </c>
      <c r="AB12" s="94">
        <f t="shared" ref="AB12:AB15" si="7">W12/10000</f>
        <v>1.2999999999999999E-3</v>
      </c>
      <c r="AC12" s="94">
        <f>Z12+AA12+AB12</f>
        <v>7.1012999999999993</v>
      </c>
      <c r="AD12" s="135">
        <f>RANK(AC12,AC12:AC15)</f>
        <v>2</v>
      </c>
      <c r="AG12" s="493" t="s">
        <v>339</v>
      </c>
      <c r="AH12" s="494"/>
      <c r="AI12" s="494"/>
      <c r="AJ12" s="494"/>
      <c r="AK12" s="495"/>
      <c r="AL12" s="87"/>
      <c r="AM12" s="88"/>
      <c r="AN12" s="89"/>
      <c r="AO12" s="90">
        <v>1</v>
      </c>
      <c r="AP12" s="91">
        <v>1</v>
      </c>
      <c r="AQ12" s="92">
        <f>IF(AO12&gt;AP12,3,IF(AO12=AP12,1,0))</f>
        <v>1</v>
      </c>
      <c r="AR12" s="90">
        <f>AM14</f>
        <v>0</v>
      </c>
      <c r="AS12" s="91">
        <f>AL14</f>
        <v>7</v>
      </c>
      <c r="AT12" s="92">
        <f>IF(AR12&gt;AS12,3,IF(AR12=AS12,1,0))</f>
        <v>0</v>
      </c>
      <c r="AU12" s="90">
        <f>AM15</f>
        <v>1</v>
      </c>
      <c r="AV12" s="91">
        <f>AL15</f>
        <v>7</v>
      </c>
      <c r="AW12" s="93">
        <f>IF(AU12&gt;AV12,3,IF(AU12=AV12,1,0))</f>
        <v>0</v>
      </c>
      <c r="AX12" s="94">
        <f>AN16</f>
        <v>0</v>
      </c>
      <c r="AY12" s="94">
        <f>AM16</f>
        <v>1</v>
      </c>
      <c r="AZ12" s="94">
        <f>AL16</f>
        <v>2</v>
      </c>
      <c r="BA12" s="94">
        <f>AL12+AO12+AR12+AU12</f>
        <v>2</v>
      </c>
      <c r="BB12" s="94">
        <f>AM12+AP12+AS12+AV12</f>
        <v>15</v>
      </c>
      <c r="BC12" s="94">
        <f>BA12-BB12</f>
        <v>-13</v>
      </c>
      <c r="BD12" s="94">
        <f>AN12+AQ12+AT12+AW12</f>
        <v>1</v>
      </c>
      <c r="BE12" s="94">
        <f>BC12/100</f>
        <v>-0.13</v>
      </c>
      <c r="BF12" s="94">
        <f t="shared" ref="BF12:BF15" si="8">BA12/10000</f>
        <v>2.0000000000000001E-4</v>
      </c>
      <c r="BG12" s="94">
        <f>BD12+BE12+BF12</f>
        <v>0.87019999999999997</v>
      </c>
      <c r="BH12" s="135">
        <f>RANK(BG12,BG12:BG15)</f>
        <v>3</v>
      </c>
    </row>
    <row r="13" spans="1:60" ht="37.5" customHeight="1" x14ac:dyDescent="0.4">
      <c r="C13" s="493" t="s">
        <v>343</v>
      </c>
      <c r="D13" s="494"/>
      <c r="E13" s="494"/>
      <c r="F13" s="494"/>
      <c r="G13" s="495"/>
      <c r="H13" s="95">
        <v>1</v>
      </c>
      <c r="I13" s="96">
        <v>2</v>
      </c>
      <c r="J13" s="97">
        <f>IF(H13&gt;I13,3,IF(H13=I13,1,0))</f>
        <v>0</v>
      </c>
      <c r="K13" s="98"/>
      <c r="L13" s="99"/>
      <c r="M13" s="100"/>
      <c r="N13" s="101">
        <f>L14</f>
        <v>1</v>
      </c>
      <c r="O13" s="102">
        <f>K14</f>
        <v>1</v>
      </c>
      <c r="P13" s="103">
        <f>IF(N13&gt;O13,3,IF(N13=O13,1,0))</f>
        <v>1</v>
      </c>
      <c r="Q13" s="101">
        <f>L15</f>
        <v>0</v>
      </c>
      <c r="R13" s="102">
        <f>K15</f>
        <v>10</v>
      </c>
      <c r="S13" s="97">
        <f>IF(Q13&gt;R13,3,IF(Q13=R13,1,0))</f>
        <v>0</v>
      </c>
      <c r="T13" s="94">
        <f>M16</f>
        <v>0</v>
      </c>
      <c r="U13" s="94">
        <f>L16</f>
        <v>1</v>
      </c>
      <c r="V13" s="94">
        <f>K16</f>
        <v>2</v>
      </c>
      <c r="W13" s="94">
        <f t="shared" ref="W13:X15" si="9">H13+K13+N13+Q13</f>
        <v>2</v>
      </c>
      <c r="X13" s="94">
        <f t="shared" si="9"/>
        <v>13</v>
      </c>
      <c r="Y13" s="94">
        <f t="shared" ref="Y13:Y15" si="10">W13-X13</f>
        <v>-11</v>
      </c>
      <c r="Z13" s="94">
        <f t="shared" ref="Z13:Z15" si="11">J13+M13+P13+S13</f>
        <v>1</v>
      </c>
      <c r="AA13" s="94">
        <f t="shared" ref="AA13:AA15" si="12">Y13/100</f>
        <v>-0.11</v>
      </c>
      <c r="AB13" s="94">
        <f t="shared" si="7"/>
        <v>2.0000000000000001E-4</v>
      </c>
      <c r="AC13" s="94">
        <f t="shared" ref="AC13:AC15" si="13">Z13+AA13+AB13</f>
        <v>0.89019999999999999</v>
      </c>
      <c r="AD13" s="135">
        <f>RANK(AC13,AC12:AC15)</f>
        <v>3</v>
      </c>
      <c r="AG13" s="493" t="s">
        <v>351</v>
      </c>
      <c r="AH13" s="494"/>
      <c r="AI13" s="494"/>
      <c r="AJ13" s="494"/>
      <c r="AK13" s="495"/>
      <c r="AL13" s="95">
        <v>1</v>
      </c>
      <c r="AM13" s="96">
        <v>1</v>
      </c>
      <c r="AN13" s="97">
        <f>IF(AL13&gt;AM13,3,IF(AL13=AM13,1,0))</f>
        <v>1</v>
      </c>
      <c r="AO13" s="98"/>
      <c r="AP13" s="99"/>
      <c r="AQ13" s="100"/>
      <c r="AR13" s="101">
        <f>AP14</f>
        <v>1</v>
      </c>
      <c r="AS13" s="102">
        <f>AO14</f>
        <v>5</v>
      </c>
      <c r="AT13" s="103">
        <f>IF(AR13&gt;AS13,3,IF(AR13=AS13,1,0))</f>
        <v>0</v>
      </c>
      <c r="AU13" s="101">
        <f>AP15</f>
        <v>0</v>
      </c>
      <c r="AV13" s="102">
        <f>AO15</f>
        <v>9</v>
      </c>
      <c r="AW13" s="97">
        <f>IF(AU13&gt;AV13,3,IF(AU13=AV13,1,0))</f>
        <v>0</v>
      </c>
      <c r="AX13" s="94">
        <f>AQ16</f>
        <v>0</v>
      </c>
      <c r="AY13" s="94">
        <f>AP16</f>
        <v>1</v>
      </c>
      <c r="AZ13" s="94">
        <f>AO16</f>
        <v>2</v>
      </c>
      <c r="BA13" s="94">
        <f t="shared" ref="BA13:BB15" si="14">AL13+AO13+AR13+AU13</f>
        <v>2</v>
      </c>
      <c r="BB13" s="94">
        <f t="shared" si="14"/>
        <v>15</v>
      </c>
      <c r="BC13" s="94">
        <f t="shared" ref="BC13:BC15" si="15">BA13-BB13</f>
        <v>-13</v>
      </c>
      <c r="BD13" s="94">
        <f t="shared" ref="BD13:BD15" si="16">AN13+AQ13+AT13+AW13</f>
        <v>1</v>
      </c>
      <c r="BE13" s="94">
        <f t="shared" ref="BE13:BE15" si="17">BC13/100</f>
        <v>-0.13</v>
      </c>
      <c r="BF13" s="94">
        <f t="shared" si="8"/>
        <v>2.0000000000000001E-4</v>
      </c>
      <c r="BG13" s="94">
        <f t="shared" ref="BG13:BG15" si="18">BD13+BE13+BF13</f>
        <v>0.87019999999999997</v>
      </c>
      <c r="BH13" s="135">
        <f>RANK(BG13,BG12:BG15)</f>
        <v>3</v>
      </c>
    </row>
    <row r="14" spans="1:60" ht="37.5" customHeight="1" x14ac:dyDescent="0.4">
      <c r="C14" s="493" t="s">
        <v>355</v>
      </c>
      <c r="D14" s="494"/>
      <c r="E14" s="494"/>
      <c r="F14" s="494"/>
      <c r="G14" s="495"/>
      <c r="H14" s="95">
        <v>0</v>
      </c>
      <c r="I14" s="96">
        <v>9</v>
      </c>
      <c r="J14" s="97">
        <f>IF(H14&gt;I14,3,IF(H14=I14,1,0))</f>
        <v>0</v>
      </c>
      <c r="K14" s="95">
        <v>1</v>
      </c>
      <c r="L14" s="96">
        <v>1</v>
      </c>
      <c r="M14" s="97">
        <f>IF(K14&gt;L14,3,IF(K14=L14,1,0))</f>
        <v>1</v>
      </c>
      <c r="N14" s="98"/>
      <c r="O14" s="99"/>
      <c r="P14" s="100"/>
      <c r="Q14" s="101">
        <f>O15</f>
        <v>3</v>
      </c>
      <c r="R14" s="102">
        <f>N15</f>
        <v>10</v>
      </c>
      <c r="S14" s="97">
        <f>IF(Q14&gt;R14,3,IF(Q14=R14,1,0))</f>
        <v>0</v>
      </c>
      <c r="T14" s="94">
        <f>P16</f>
        <v>0</v>
      </c>
      <c r="U14" s="94">
        <f>O16</f>
        <v>1</v>
      </c>
      <c r="V14" s="94">
        <f>N16</f>
        <v>2</v>
      </c>
      <c r="W14" s="94">
        <f t="shared" si="9"/>
        <v>4</v>
      </c>
      <c r="X14" s="94">
        <f t="shared" si="9"/>
        <v>20</v>
      </c>
      <c r="Y14" s="94">
        <f t="shared" si="10"/>
        <v>-16</v>
      </c>
      <c r="Z14" s="94">
        <f t="shared" si="11"/>
        <v>1</v>
      </c>
      <c r="AA14" s="94">
        <f t="shared" si="12"/>
        <v>-0.16</v>
      </c>
      <c r="AB14" s="94">
        <f t="shared" si="7"/>
        <v>4.0000000000000002E-4</v>
      </c>
      <c r="AC14" s="94">
        <f t="shared" si="13"/>
        <v>0.84039999999999992</v>
      </c>
      <c r="AD14" s="135">
        <f>RANK(AC14,AC12:AC15)</f>
        <v>4</v>
      </c>
      <c r="AG14" s="493" t="s">
        <v>349</v>
      </c>
      <c r="AH14" s="494"/>
      <c r="AI14" s="494"/>
      <c r="AJ14" s="494"/>
      <c r="AK14" s="495"/>
      <c r="AL14" s="95">
        <v>7</v>
      </c>
      <c r="AM14" s="96">
        <v>0</v>
      </c>
      <c r="AN14" s="97">
        <f>IF(AL14&gt;AM14,3,IF(AL14=AM14,1,0))</f>
        <v>3</v>
      </c>
      <c r="AO14" s="95">
        <v>5</v>
      </c>
      <c r="AP14" s="96">
        <v>1</v>
      </c>
      <c r="AQ14" s="97">
        <f>IF(AO14&gt;AP14,3,IF(AO14=AP14,1,0))</f>
        <v>3</v>
      </c>
      <c r="AR14" s="98"/>
      <c r="AS14" s="99"/>
      <c r="AT14" s="100"/>
      <c r="AU14" s="101">
        <f>AS15</f>
        <v>0</v>
      </c>
      <c r="AV14" s="102">
        <f>AR15</f>
        <v>3</v>
      </c>
      <c r="AW14" s="97">
        <f>IF(AU14&gt;AV14,3,IF(AU14=AV14,1,0))</f>
        <v>0</v>
      </c>
      <c r="AX14" s="94">
        <f>AT16</f>
        <v>2</v>
      </c>
      <c r="AY14" s="94">
        <f>AS16</f>
        <v>0</v>
      </c>
      <c r="AZ14" s="94">
        <f>AR16</f>
        <v>1</v>
      </c>
      <c r="BA14" s="94">
        <f t="shared" si="14"/>
        <v>12</v>
      </c>
      <c r="BB14" s="94">
        <f t="shared" si="14"/>
        <v>4</v>
      </c>
      <c r="BC14" s="94">
        <f t="shared" si="15"/>
        <v>8</v>
      </c>
      <c r="BD14" s="94">
        <f t="shared" si="16"/>
        <v>6</v>
      </c>
      <c r="BE14" s="94">
        <f t="shared" si="17"/>
        <v>0.08</v>
      </c>
      <c r="BF14" s="94">
        <f t="shared" si="8"/>
        <v>1.1999999999999999E-3</v>
      </c>
      <c r="BG14" s="94">
        <f t="shared" si="18"/>
        <v>6.0811999999999999</v>
      </c>
      <c r="BH14" s="135">
        <f>RANK(BG14,BG12:BG15)</f>
        <v>2</v>
      </c>
    </row>
    <row r="15" spans="1:60" ht="37.5" customHeight="1" x14ac:dyDescent="0.4">
      <c r="C15" s="493" t="s">
        <v>392</v>
      </c>
      <c r="D15" s="494"/>
      <c r="E15" s="494"/>
      <c r="F15" s="494"/>
      <c r="G15" s="495"/>
      <c r="H15" s="95">
        <v>2</v>
      </c>
      <c r="I15" s="96">
        <v>2</v>
      </c>
      <c r="J15" s="97">
        <f>IF(H15&gt;I15,3,IF(H15=I15,1,0))</f>
        <v>1</v>
      </c>
      <c r="K15" s="95">
        <v>10</v>
      </c>
      <c r="L15" s="96">
        <v>0</v>
      </c>
      <c r="M15" s="97">
        <f>IF(K15&gt;L15,3,IF(K15=L15,1,0))</f>
        <v>3</v>
      </c>
      <c r="N15" s="95">
        <v>10</v>
      </c>
      <c r="O15" s="96">
        <v>3</v>
      </c>
      <c r="P15" s="97">
        <f>IF(N15&gt;O15,3,IF(N15=O15,1,0))</f>
        <v>3</v>
      </c>
      <c r="Q15" s="98"/>
      <c r="R15" s="99"/>
      <c r="S15" s="100"/>
      <c r="T15" s="94">
        <f>S16</f>
        <v>2</v>
      </c>
      <c r="U15" s="94">
        <f>R16</f>
        <v>1</v>
      </c>
      <c r="V15" s="94">
        <f>Q16</f>
        <v>0</v>
      </c>
      <c r="W15" s="94">
        <f t="shared" si="9"/>
        <v>22</v>
      </c>
      <c r="X15" s="94">
        <f t="shared" si="9"/>
        <v>5</v>
      </c>
      <c r="Y15" s="94">
        <f t="shared" si="10"/>
        <v>17</v>
      </c>
      <c r="Z15" s="94">
        <f t="shared" si="11"/>
        <v>7</v>
      </c>
      <c r="AA15" s="94">
        <f t="shared" si="12"/>
        <v>0.17</v>
      </c>
      <c r="AB15" s="94">
        <f t="shared" si="7"/>
        <v>2.2000000000000001E-3</v>
      </c>
      <c r="AC15" s="94">
        <f t="shared" si="13"/>
        <v>7.1722000000000001</v>
      </c>
      <c r="AD15" s="135">
        <f>RANK(AC15,AC12:AC15)</f>
        <v>1</v>
      </c>
      <c r="AG15" s="493" t="s">
        <v>331</v>
      </c>
      <c r="AH15" s="494"/>
      <c r="AI15" s="494"/>
      <c r="AJ15" s="494"/>
      <c r="AK15" s="495"/>
      <c r="AL15" s="95">
        <v>7</v>
      </c>
      <c r="AM15" s="96">
        <v>1</v>
      </c>
      <c r="AN15" s="97">
        <f>IF(AL15&gt;AM15,3,IF(AL15=AM15,1,0))</f>
        <v>3</v>
      </c>
      <c r="AO15" s="95">
        <v>9</v>
      </c>
      <c r="AP15" s="96">
        <v>0</v>
      </c>
      <c r="AQ15" s="97">
        <f>IF(AO15&gt;AP15,3,IF(AO15=AP15,1,0))</f>
        <v>3</v>
      </c>
      <c r="AR15" s="95">
        <v>3</v>
      </c>
      <c r="AS15" s="96">
        <v>0</v>
      </c>
      <c r="AT15" s="97">
        <f>IF(AR15&gt;AS15,3,IF(AR15=AS15,1,0))</f>
        <v>3</v>
      </c>
      <c r="AU15" s="98"/>
      <c r="AV15" s="99"/>
      <c r="AW15" s="100"/>
      <c r="AX15" s="94">
        <f>AW16</f>
        <v>3</v>
      </c>
      <c r="AY15" s="94">
        <f>AV16</f>
        <v>0</v>
      </c>
      <c r="AZ15" s="94">
        <f>AU16</f>
        <v>0</v>
      </c>
      <c r="BA15" s="94">
        <f t="shared" si="14"/>
        <v>19</v>
      </c>
      <c r="BB15" s="94">
        <f t="shared" si="14"/>
        <v>1</v>
      </c>
      <c r="BC15" s="94">
        <f t="shared" si="15"/>
        <v>18</v>
      </c>
      <c r="BD15" s="94">
        <f t="shared" si="16"/>
        <v>9</v>
      </c>
      <c r="BE15" s="94">
        <f t="shared" si="17"/>
        <v>0.18</v>
      </c>
      <c r="BF15" s="94">
        <f t="shared" si="8"/>
        <v>1.9E-3</v>
      </c>
      <c r="BG15" s="94">
        <f t="shared" si="18"/>
        <v>9.1818999999999988</v>
      </c>
      <c r="BH15" s="135">
        <f>RANK(BG15,BG12:BG15)</f>
        <v>1</v>
      </c>
    </row>
    <row r="16" spans="1:60" hidden="1" x14ac:dyDescent="0.4">
      <c r="H16" s="22">
        <f>COUNTIF(J12:J15,3)</f>
        <v>0</v>
      </c>
      <c r="I16" s="22">
        <f>COUNTIF(J12:J15,1)</f>
        <v>1</v>
      </c>
      <c r="J16" s="22">
        <f>COUNTIF(J12:J15,0)</f>
        <v>2</v>
      </c>
      <c r="K16" s="22">
        <f>COUNTIF(M12:M15,3)</f>
        <v>2</v>
      </c>
      <c r="L16" s="22">
        <f>COUNTIF(M12:M15,1)</f>
        <v>1</v>
      </c>
      <c r="M16" s="22">
        <f>COUNTIF(M12:M15,0)</f>
        <v>0</v>
      </c>
      <c r="N16" s="22">
        <f>COUNTIF(P12:P15,3)</f>
        <v>2</v>
      </c>
      <c r="O16" s="22">
        <f>COUNTIF(P12:P15,1)</f>
        <v>1</v>
      </c>
      <c r="P16" s="22">
        <f>COUNTIF(P12:P15,0)</f>
        <v>0</v>
      </c>
      <c r="Q16" s="22">
        <f>COUNTIF(S12:S15,3)</f>
        <v>0</v>
      </c>
      <c r="R16" s="22">
        <f>COUNTIF(S12:S15,1)</f>
        <v>1</v>
      </c>
      <c r="S16" s="22">
        <f>COUNTIF(S12:S15,0)</f>
        <v>2</v>
      </c>
      <c r="AL16" s="22">
        <f>COUNTIF(AN12:AN15,3)</f>
        <v>2</v>
      </c>
      <c r="AM16" s="22">
        <f>COUNTIF(AN12:AN15,1)</f>
        <v>1</v>
      </c>
      <c r="AN16" s="22">
        <f>COUNTIF(AN12:AN15,0)</f>
        <v>0</v>
      </c>
      <c r="AO16" s="22">
        <f>COUNTIF(AQ12:AQ15,3)</f>
        <v>2</v>
      </c>
      <c r="AP16" s="22">
        <f>COUNTIF(AQ12:AQ15,1)</f>
        <v>1</v>
      </c>
      <c r="AQ16" s="22">
        <f>COUNTIF(AQ12:AQ15,0)</f>
        <v>0</v>
      </c>
      <c r="AR16" s="22">
        <f>COUNTIF(AT12:AT15,3)</f>
        <v>1</v>
      </c>
      <c r="AS16" s="22">
        <f>COUNTIF(AT12:AT15,1)</f>
        <v>0</v>
      </c>
      <c r="AT16" s="22">
        <f>COUNTIF(AT12:AT15,0)</f>
        <v>2</v>
      </c>
      <c r="AU16" s="22">
        <f>COUNTIF(AW12:AW15,3)</f>
        <v>0</v>
      </c>
      <c r="AV16" s="22">
        <f>COUNTIF(AW12:AW15,1)</f>
        <v>0</v>
      </c>
      <c r="AW16" s="22">
        <f>COUNTIF(AW12:AW15,0)</f>
        <v>3</v>
      </c>
      <c r="AX16" s="1"/>
      <c r="AY16" s="1"/>
      <c r="AZ16" s="1"/>
    </row>
    <row r="18" spans="50:52" x14ac:dyDescent="0.4">
      <c r="AX18" s="1"/>
      <c r="AY18" s="1"/>
      <c r="AZ18" s="1"/>
    </row>
    <row r="20" spans="50:52" ht="37.5" customHeight="1" x14ac:dyDescent="0.4"/>
    <row r="21" spans="50:52" ht="37.5" customHeight="1" x14ac:dyDescent="0.4"/>
    <row r="22" spans="50:52" ht="37.5" customHeight="1" x14ac:dyDescent="0.4"/>
    <row r="23" spans="50:52" ht="37.5" customHeight="1" x14ac:dyDescent="0.4"/>
    <row r="24" spans="50:52" hidden="1" x14ac:dyDescent="0.4"/>
    <row r="28" spans="50:52" ht="37.5" customHeight="1" x14ac:dyDescent="0.4"/>
    <row r="29" spans="50:52" ht="37.5" customHeight="1" x14ac:dyDescent="0.4"/>
    <row r="30" spans="50:52" ht="37.5" customHeight="1" x14ac:dyDescent="0.4"/>
    <row r="31" spans="50:52" ht="37.5" customHeight="1" x14ac:dyDescent="0.4"/>
    <row r="32" spans="50:52" hidden="1" x14ac:dyDescent="0.4"/>
    <row r="34" spans="3:30" x14ac:dyDescent="0.4">
      <c r="C34" s="464"/>
      <c r="D34" s="465"/>
      <c r="E34" s="465"/>
      <c r="F34" s="465"/>
      <c r="G34" s="465"/>
      <c r="H34" s="466" t="s">
        <v>33</v>
      </c>
      <c r="I34" s="466"/>
      <c r="J34" s="466"/>
      <c r="K34" s="466"/>
      <c r="L34" s="466"/>
      <c r="M34" s="35"/>
      <c r="N34" s="466" t="s">
        <v>34</v>
      </c>
      <c r="O34" s="466"/>
      <c r="P34" s="466"/>
      <c r="Q34" s="466"/>
      <c r="R34" s="466"/>
      <c r="S34" s="35"/>
      <c r="T34" s="466" t="s">
        <v>35</v>
      </c>
      <c r="U34" s="466"/>
      <c r="V34" s="466"/>
      <c r="W34" s="466"/>
      <c r="X34" s="466" t="s">
        <v>36</v>
      </c>
      <c r="Y34" s="466"/>
      <c r="Z34" s="466"/>
      <c r="AA34" s="466"/>
      <c r="AB34" s="466"/>
      <c r="AC34" s="466"/>
      <c r="AD34" s="466"/>
    </row>
    <row r="35" spans="3:30" x14ac:dyDescent="0.4">
      <c r="C35" s="453">
        <v>0.58333333333333337</v>
      </c>
      <c r="D35" s="454"/>
      <c r="E35" s="454"/>
      <c r="F35" s="454"/>
      <c r="G35" s="454"/>
      <c r="H35" s="459" t="s">
        <v>329</v>
      </c>
      <c r="I35" s="459"/>
      <c r="J35" s="80"/>
      <c r="K35" s="459" t="s">
        <v>347</v>
      </c>
      <c r="L35" s="459"/>
      <c r="M35" s="83"/>
      <c r="N35" s="463" t="s">
        <v>361</v>
      </c>
      <c r="O35" s="463"/>
      <c r="P35" s="83"/>
      <c r="Q35" s="463" t="s">
        <v>362</v>
      </c>
      <c r="R35" s="463"/>
      <c r="S35" s="83"/>
      <c r="T35" s="463" t="s">
        <v>352</v>
      </c>
      <c r="U35" s="463"/>
      <c r="V35" s="463" t="s">
        <v>360</v>
      </c>
      <c r="W35" s="463"/>
      <c r="X35" s="463" t="s">
        <v>358</v>
      </c>
      <c r="Y35" s="463"/>
      <c r="Z35" s="463" t="s">
        <v>359</v>
      </c>
      <c r="AA35" s="463"/>
      <c r="AB35" s="463"/>
      <c r="AC35" s="463"/>
      <c r="AD35" s="463"/>
    </row>
    <row r="36" spans="3:30" x14ac:dyDescent="0.4">
      <c r="C36" s="451" t="s">
        <v>32</v>
      </c>
      <c r="D36" s="452"/>
      <c r="E36" s="452"/>
      <c r="F36" s="452"/>
      <c r="G36" s="452"/>
      <c r="H36" s="455" t="s">
        <v>356</v>
      </c>
      <c r="I36" s="456"/>
      <c r="J36" s="456"/>
      <c r="K36" s="456"/>
      <c r="L36" s="457"/>
      <c r="M36" s="83"/>
      <c r="N36" s="455" t="s">
        <v>354</v>
      </c>
      <c r="O36" s="456"/>
      <c r="P36" s="456"/>
      <c r="Q36" s="456"/>
      <c r="R36" s="457"/>
      <c r="S36" s="83"/>
      <c r="T36" s="455" t="s">
        <v>336</v>
      </c>
      <c r="U36" s="456"/>
      <c r="V36" s="456"/>
      <c r="W36" s="457"/>
      <c r="X36" s="455" t="s">
        <v>348</v>
      </c>
      <c r="Y36" s="456"/>
      <c r="Z36" s="456"/>
      <c r="AA36" s="456"/>
      <c r="AB36" s="456"/>
      <c r="AC36" s="456"/>
      <c r="AD36" s="457"/>
    </row>
    <row r="37" spans="3:30" x14ac:dyDescent="0.4">
      <c r="C37" s="453">
        <v>0.60069444444444442</v>
      </c>
      <c r="D37" s="454"/>
      <c r="E37" s="454"/>
      <c r="F37" s="454"/>
      <c r="G37" s="454"/>
      <c r="H37" s="467" t="s">
        <v>366</v>
      </c>
      <c r="I37" s="468"/>
      <c r="J37" s="81"/>
      <c r="K37" s="467" t="s">
        <v>367</v>
      </c>
      <c r="L37" s="468"/>
      <c r="M37" s="83"/>
      <c r="N37" s="455" t="s">
        <v>355</v>
      </c>
      <c r="O37" s="457"/>
      <c r="P37" s="83"/>
      <c r="Q37" s="455" t="s">
        <v>365</v>
      </c>
      <c r="R37" s="457"/>
      <c r="S37" s="83"/>
      <c r="T37" s="455" t="s">
        <v>336</v>
      </c>
      <c r="U37" s="457"/>
      <c r="V37" s="455" t="s">
        <v>363</v>
      </c>
      <c r="W37" s="457"/>
      <c r="X37" s="455" t="s">
        <v>349</v>
      </c>
      <c r="Y37" s="457"/>
      <c r="Z37" s="455" t="s">
        <v>331</v>
      </c>
      <c r="AA37" s="456"/>
      <c r="AB37" s="456"/>
      <c r="AC37" s="456"/>
      <c r="AD37" s="457"/>
    </row>
    <row r="38" spans="3:30" x14ac:dyDescent="0.4">
      <c r="C38" s="451" t="s">
        <v>32</v>
      </c>
      <c r="D38" s="452"/>
      <c r="E38" s="452"/>
      <c r="F38" s="452"/>
      <c r="G38" s="452"/>
      <c r="H38" s="455" t="s">
        <v>328</v>
      </c>
      <c r="I38" s="456"/>
      <c r="J38" s="456"/>
      <c r="K38" s="456"/>
      <c r="L38" s="457"/>
      <c r="M38" s="83"/>
      <c r="N38" s="455" t="s">
        <v>334</v>
      </c>
      <c r="O38" s="456"/>
      <c r="P38" s="456"/>
      <c r="Q38" s="456"/>
      <c r="R38" s="457"/>
      <c r="S38" s="83"/>
      <c r="T38" s="455" t="s">
        <v>352</v>
      </c>
      <c r="U38" s="456"/>
      <c r="V38" s="456"/>
      <c r="W38" s="457"/>
      <c r="X38" s="455" t="s">
        <v>338</v>
      </c>
      <c r="Y38" s="456"/>
      <c r="Z38" s="456"/>
      <c r="AA38" s="456"/>
      <c r="AB38" s="456"/>
      <c r="AC38" s="456"/>
      <c r="AD38" s="457"/>
    </row>
    <row r="39" spans="3:30" x14ac:dyDescent="0.4">
      <c r="C39" s="453">
        <v>0.61805555555555558</v>
      </c>
      <c r="D39" s="454"/>
      <c r="E39" s="454"/>
      <c r="F39" s="454"/>
      <c r="G39" s="454"/>
      <c r="H39" s="459" t="s">
        <v>329</v>
      </c>
      <c r="I39" s="459"/>
      <c r="J39" s="81"/>
      <c r="K39" s="467" t="s">
        <v>366</v>
      </c>
      <c r="L39" s="468"/>
      <c r="M39" s="83"/>
      <c r="N39" s="463" t="s">
        <v>361</v>
      </c>
      <c r="O39" s="463"/>
      <c r="P39" s="83"/>
      <c r="Q39" s="455" t="s">
        <v>355</v>
      </c>
      <c r="R39" s="457"/>
      <c r="S39" s="83"/>
      <c r="T39" s="463" t="s">
        <v>352</v>
      </c>
      <c r="U39" s="463"/>
      <c r="V39" s="455" t="s">
        <v>336</v>
      </c>
      <c r="W39" s="457"/>
      <c r="X39" s="463" t="s">
        <v>358</v>
      </c>
      <c r="Y39" s="463"/>
      <c r="Z39" s="455" t="s">
        <v>348</v>
      </c>
      <c r="AA39" s="456"/>
      <c r="AB39" s="456"/>
      <c r="AC39" s="456"/>
      <c r="AD39" s="457"/>
    </row>
    <row r="40" spans="3:30" x14ac:dyDescent="0.4">
      <c r="C40" s="451" t="s">
        <v>32</v>
      </c>
      <c r="D40" s="452"/>
      <c r="E40" s="452"/>
      <c r="F40" s="452"/>
      <c r="G40" s="452"/>
      <c r="H40" s="455" t="s">
        <v>346</v>
      </c>
      <c r="I40" s="456"/>
      <c r="J40" s="456"/>
      <c r="K40" s="456"/>
      <c r="L40" s="457"/>
      <c r="M40" s="83"/>
      <c r="N40" s="455" t="s">
        <v>342</v>
      </c>
      <c r="O40" s="456"/>
      <c r="P40" s="456"/>
      <c r="Q40" s="456"/>
      <c r="R40" s="457"/>
      <c r="S40" s="83"/>
      <c r="T40" s="455" t="s">
        <v>344</v>
      </c>
      <c r="U40" s="456"/>
      <c r="V40" s="456"/>
      <c r="W40" s="457"/>
      <c r="X40" s="455" t="s">
        <v>350</v>
      </c>
      <c r="Y40" s="456"/>
      <c r="Z40" s="456"/>
      <c r="AA40" s="456"/>
      <c r="AB40" s="456"/>
      <c r="AC40" s="456"/>
      <c r="AD40" s="457"/>
    </row>
    <row r="41" spans="3:30" x14ac:dyDescent="0.4">
      <c r="C41" s="453">
        <v>0.63541666666666663</v>
      </c>
      <c r="D41" s="454"/>
      <c r="E41" s="454"/>
      <c r="F41" s="454"/>
      <c r="G41" s="454"/>
      <c r="H41" s="459" t="s">
        <v>347</v>
      </c>
      <c r="I41" s="459"/>
      <c r="J41" s="81"/>
      <c r="K41" s="467" t="s">
        <v>367</v>
      </c>
      <c r="L41" s="468"/>
      <c r="M41" s="83"/>
      <c r="N41" s="463" t="s">
        <v>362</v>
      </c>
      <c r="O41" s="463"/>
      <c r="P41" s="83"/>
      <c r="Q41" s="455" t="s">
        <v>365</v>
      </c>
      <c r="R41" s="457"/>
      <c r="S41" s="83"/>
      <c r="T41" s="463" t="s">
        <v>360</v>
      </c>
      <c r="U41" s="463"/>
      <c r="V41" s="455" t="s">
        <v>363</v>
      </c>
      <c r="W41" s="457"/>
      <c r="X41" s="455" t="s">
        <v>350</v>
      </c>
      <c r="Y41" s="457"/>
      <c r="Z41" s="455" t="s">
        <v>331</v>
      </c>
      <c r="AA41" s="456"/>
      <c r="AB41" s="456"/>
      <c r="AC41" s="456"/>
      <c r="AD41" s="457"/>
    </row>
    <row r="42" spans="3:30" x14ac:dyDescent="0.4">
      <c r="C42" s="451" t="s">
        <v>32</v>
      </c>
      <c r="D42" s="452"/>
      <c r="E42" s="452"/>
      <c r="F42" s="452"/>
      <c r="G42" s="452"/>
      <c r="H42" s="455" t="s">
        <v>328</v>
      </c>
      <c r="I42" s="456"/>
      <c r="J42" s="456"/>
      <c r="K42" s="456"/>
      <c r="L42" s="457"/>
      <c r="M42" s="83"/>
      <c r="N42" s="455" t="s">
        <v>334</v>
      </c>
      <c r="O42" s="456"/>
      <c r="P42" s="456"/>
      <c r="Q42" s="456"/>
      <c r="R42" s="457"/>
      <c r="S42" s="83"/>
      <c r="T42" s="455" t="s">
        <v>352</v>
      </c>
      <c r="U42" s="456"/>
      <c r="V42" s="456"/>
      <c r="W42" s="457"/>
      <c r="X42" s="455" t="s">
        <v>338</v>
      </c>
      <c r="Y42" s="456"/>
      <c r="Z42" s="456"/>
      <c r="AA42" s="456"/>
      <c r="AB42" s="456"/>
      <c r="AC42" s="456"/>
      <c r="AD42" s="457"/>
    </row>
    <row r="43" spans="3:30" x14ac:dyDescent="0.4">
      <c r="C43" s="453">
        <v>0.65277777777777779</v>
      </c>
      <c r="D43" s="454"/>
      <c r="E43" s="454"/>
      <c r="F43" s="454"/>
      <c r="G43" s="454"/>
      <c r="H43" s="459" t="s">
        <v>329</v>
      </c>
      <c r="I43" s="459"/>
      <c r="J43" s="81"/>
      <c r="K43" s="467" t="s">
        <v>367</v>
      </c>
      <c r="L43" s="468"/>
      <c r="M43" s="83"/>
      <c r="N43" s="463" t="s">
        <v>361</v>
      </c>
      <c r="O43" s="463"/>
      <c r="P43" s="83"/>
      <c r="Q43" s="455" t="s">
        <v>365</v>
      </c>
      <c r="R43" s="457"/>
      <c r="S43" s="83"/>
      <c r="T43" s="463" t="s">
        <v>352</v>
      </c>
      <c r="U43" s="463"/>
      <c r="V43" s="455" t="s">
        <v>363</v>
      </c>
      <c r="W43" s="457"/>
      <c r="X43" s="463" t="s">
        <v>358</v>
      </c>
      <c r="Y43" s="463"/>
      <c r="Z43" s="455" t="s">
        <v>331</v>
      </c>
      <c r="AA43" s="456"/>
      <c r="AB43" s="456"/>
      <c r="AC43" s="456"/>
      <c r="AD43" s="457"/>
    </row>
    <row r="44" spans="3:30" x14ac:dyDescent="0.4">
      <c r="C44" s="451" t="s">
        <v>32</v>
      </c>
      <c r="D44" s="452"/>
      <c r="E44" s="452"/>
      <c r="F44" s="452"/>
      <c r="G44" s="452"/>
      <c r="H44" s="455" t="s">
        <v>346</v>
      </c>
      <c r="I44" s="456"/>
      <c r="J44" s="456"/>
      <c r="K44" s="456"/>
      <c r="L44" s="457"/>
      <c r="M44" s="83"/>
      <c r="N44" s="455" t="s">
        <v>342</v>
      </c>
      <c r="O44" s="456"/>
      <c r="P44" s="456"/>
      <c r="Q44" s="456"/>
      <c r="R44" s="457"/>
      <c r="S44" s="83"/>
      <c r="T44" s="455" t="s">
        <v>344</v>
      </c>
      <c r="U44" s="456"/>
      <c r="V44" s="456"/>
      <c r="W44" s="457"/>
      <c r="X44" s="455" t="s">
        <v>350</v>
      </c>
      <c r="Y44" s="456"/>
      <c r="Z44" s="456"/>
      <c r="AA44" s="456"/>
      <c r="AB44" s="456"/>
      <c r="AC44" s="456"/>
      <c r="AD44" s="457"/>
    </row>
    <row r="45" spans="3:30" x14ac:dyDescent="0.4">
      <c r="C45" s="453">
        <v>0.67013888888888884</v>
      </c>
      <c r="D45" s="454"/>
      <c r="E45" s="454"/>
      <c r="F45" s="454"/>
      <c r="G45" s="454"/>
      <c r="H45" s="459" t="s">
        <v>347</v>
      </c>
      <c r="I45" s="459"/>
      <c r="J45" s="81"/>
      <c r="K45" s="467" t="s">
        <v>366</v>
      </c>
      <c r="L45" s="468"/>
      <c r="M45" s="83"/>
      <c r="N45" s="463" t="s">
        <v>362</v>
      </c>
      <c r="O45" s="463"/>
      <c r="P45" s="83"/>
      <c r="Q45" s="455" t="s">
        <v>355</v>
      </c>
      <c r="R45" s="457"/>
      <c r="S45" s="83"/>
      <c r="T45" s="463" t="s">
        <v>360</v>
      </c>
      <c r="U45" s="463"/>
      <c r="V45" s="455" t="s">
        <v>336</v>
      </c>
      <c r="W45" s="457"/>
      <c r="X45" s="455" t="s">
        <v>350</v>
      </c>
      <c r="Y45" s="457"/>
      <c r="Z45" s="455" t="s">
        <v>348</v>
      </c>
      <c r="AA45" s="456"/>
      <c r="AB45" s="456"/>
      <c r="AC45" s="456"/>
      <c r="AD45" s="457"/>
    </row>
    <row r="46" spans="3:30" x14ac:dyDescent="0.4">
      <c r="C46" s="451" t="s">
        <v>32</v>
      </c>
      <c r="D46" s="452"/>
      <c r="E46" s="452"/>
      <c r="F46" s="452"/>
      <c r="G46" s="452"/>
      <c r="H46" s="455" t="s">
        <v>340</v>
      </c>
      <c r="I46" s="456"/>
      <c r="J46" s="456"/>
      <c r="K46" s="456"/>
      <c r="L46" s="457"/>
      <c r="M46" s="83"/>
      <c r="N46" s="455" t="s">
        <v>364</v>
      </c>
      <c r="O46" s="456"/>
      <c r="P46" s="456"/>
      <c r="Q46" s="456"/>
      <c r="R46" s="457"/>
      <c r="S46" s="83"/>
      <c r="T46" s="455" t="s">
        <v>332</v>
      </c>
      <c r="U46" s="456"/>
      <c r="V46" s="456"/>
      <c r="W46" s="457"/>
      <c r="X46" s="455" t="s">
        <v>330</v>
      </c>
      <c r="Y46" s="456"/>
      <c r="Z46" s="456"/>
      <c r="AA46" s="456"/>
      <c r="AB46" s="456"/>
      <c r="AC46" s="456"/>
      <c r="AD46" s="457"/>
    </row>
    <row r="47" spans="3:30" x14ac:dyDescent="0.4">
      <c r="C47" s="497">
        <v>0.70138888888888884</v>
      </c>
      <c r="D47" s="497"/>
      <c r="E47" s="497"/>
      <c r="F47" s="497"/>
      <c r="G47" s="497"/>
      <c r="H47" s="464" t="s">
        <v>347</v>
      </c>
      <c r="I47" s="496"/>
      <c r="J47" s="136"/>
      <c r="K47" s="464" t="s">
        <v>393</v>
      </c>
      <c r="L47" s="496"/>
      <c r="M47" s="137"/>
      <c r="N47" s="464" t="s">
        <v>394</v>
      </c>
      <c r="O47" s="496"/>
      <c r="P47" s="136"/>
      <c r="Q47" s="464" t="s">
        <v>395</v>
      </c>
      <c r="R47" s="496"/>
      <c r="S47" s="137"/>
      <c r="T47" s="464" t="s">
        <v>396</v>
      </c>
      <c r="U47" s="496"/>
      <c r="V47" s="464" t="s">
        <v>397</v>
      </c>
      <c r="W47" s="496"/>
      <c r="X47" s="464" t="s">
        <v>359</v>
      </c>
      <c r="Y47" s="496"/>
      <c r="Z47" s="464" t="s">
        <v>398</v>
      </c>
      <c r="AA47" s="465"/>
      <c r="AB47" s="465"/>
      <c r="AC47" s="465"/>
      <c r="AD47" s="496"/>
    </row>
    <row r="48" spans="3:30" x14ac:dyDescent="0.4">
      <c r="C48" s="451" t="s">
        <v>32</v>
      </c>
      <c r="D48" s="452"/>
      <c r="E48" s="452"/>
      <c r="F48" s="452"/>
      <c r="G48" s="452"/>
      <c r="H48" s="455" t="s">
        <v>45</v>
      </c>
      <c r="I48" s="456"/>
      <c r="J48" s="456"/>
      <c r="K48" s="456"/>
      <c r="L48" s="457"/>
      <c r="M48" s="83"/>
      <c r="N48" s="455" t="s">
        <v>45</v>
      </c>
      <c r="O48" s="456"/>
      <c r="P48" s="456"/>
      <c r="Q48" s="456"/>
      <c r="R48" s="457"/>
      <c r="S48" s="83"/>
      <c r="T48" s="455" t="s">
        <v>45</v>
      </c>
      <c r="U48" s="456"/>
      <c r="V48" s="456"/>
      <c r="W48" s="457"/>
      <c r="X48" s="455" t="s">
        <v>45</v>
      </c>
      <c r="Y48" s="456"/>
      <c r="Z48" s="456"/>
      <c r="AA48" s="456"/>
      <c r="AB48" s="456"/>
      <c r="AC48" s="456"/>
      <c r="AD48" s="457"/>
    </row>
    <row r="49" spans="2:30" x14ac:dyDescent="0.4">
      <c r="C49" s="472">
        <v>0.71875</v>
      </c>
      <c r="D49" s="472"/>
      <c r="E49" s="472"/>
      <c r="F49" s="472"/>
      <c r="G49" s="472"/>
      <c r="H49" s="455"/>
      <c r="I49" s="457"/>
      <c r="J49" s="82"/>
      <c r="K49" s="455"/>
      <c r="L49" s="457"/>
      <c r="M49" s="83"/>
      <c r="N49" s="455"/>
      <c r="O49" s="457"/>
      <c r="P49" s="82"/>
      <c r="Q49" s="455"/>
      <c r="R49" s="457"/>
      <c r="S49" s="83"/>
      <c r="T49" s="455"/>
      <c r="U49" s="457"/>
      <c r="V49" s="455"/>
      <c r="W49" s="457"/>
      <c r="X49" s="455"/>
      <c r="Y49" s="457"/>
      <c r="Z49" s="455"/>
      <c r="AA49" s="456"/>
      <c r="AB49" s="456"/>
      <c r="AC49" s="456"/>
      <c r="AD49" s="457"/>
    </row>
    <row r="50" spans="2:30" x14ac:dyDescent="0.4">
      <c r="C50" s="451" t="s">
        <v>32</v>
      </c>
      <c r="D50" s="452"/>
      <c r="E50" s="452"/>
      <c r="F50" s="452"/>
      <c r="G50" s="452"/>
      <c r="H50" s="455" t="s">
        <v>37</v>
      </c>
      <c r="I50" s="456"/>
      <c r="J50" s="456"/>
      <c r="K50" s="456"/>
      <c r="L50" s="457"/>
      <c r="M50" s="83"/>
      <c r="N50" s="455" t="s">
        <v>39</v>
      </c>
      <c r="O50" s="456"/>
      <c r="P50" s="456"/>
      <c r="Q50" s="456"/>
      <c r="R50" s="457"/>
      <c r="S50" s="83"/>
      <c r="T50" s="455" t="s">
        <v>42</v>
      </c>
      <c r="U50" s="456"/>
      <c r="V50" s="456"/>
      <c r="W50" s="457"/>
      <c r="X50" s="455" t="s">
        <v>44</v>
      </c>
      <c r="Y50" s="456"/>
      <c r="Z50" s="456"/>
      <c r="AA50" s="456"/>
      <c r="AB50" s="456"/>
      <c r="AC50" s="456"/>
      <c r="AD50" s="457"/>
    </row>
    <row r="51" spans="2:30" x14ac:dyDescent="0.4">
      <c r="C51" s="36"/>
      <c r="D51" s="36"/>
      <c r="E51" s="36"/>
      <c r="F51" s="36"/>
      <c r="G51" s="36"/>
      <c r="H51" s="37"/>
      <c r="I51" s="37"/>
      <c r="J51" s="37"/>
      <c r="K51" s="37"/>
      <c r="L51" s="37"/>
      <c r="N51" s="23"/>
      <c r="O51" s="23"/>
      <c r="P51" s="23"/>
      <c r="Q51" s="23"/>
      <c r="R51" s="23"/>
      <c r="T51" s="38"/>
      <c r="U51" s="38"/>
      <c r="V51" s="38"/>
      <c r="W51" s="38"/>
      <c r="X51" s="23"/>
      <c r="Y51" s="23"/>
      <c r="Z51" s="23"/>
      <c r="AA51" s="23"/>
      <c r="AB51" s="23"/>
      <c r="AC51" s="23"/>
      <c r="AD51" s="23"/>
    </row>
    <row r="52" spans="2:30" ht="18.75" customHeight="1" x14ac:dyDescent="0.4">
      <c r="C52" t="s">
        <v>407</v>
      </c>
    </row>
    <row r="53" spans="2:30" ht="18.75" customHeight="1" thickBot="1" x14ac:dyDescent="0.45">
      <c r="B53" s="23" t="s">
        <v>19</v>
      </c>
      <c r="C53" s="498" t="s">
        <v>399</v>
      </c>
      <c r="D53" s="499"/>
      <c r="E53" s="499"/>
      <c r="F53" s="499"/>
      <c r="G53" s="500"/>
      <c r="H53" s="23" t="s">
        <v>20</v>
      </c>
      <c r="I53" s="23" t="s">
        <v>21</v>
      </c>
    </row>
    <row r="54" spans="2:30" ht="18.75" customHeight="1" x14ac:dyDescent="0.4">
      <c r="C54" s="501"/>
      <c r="D54" s="502"/>
      <c r="E54" s="502"/>
      <c r="F54" s="502"/>
      <c r="G54" s="503"/>
      <c r="H54" s="24">
        <v>5</v>
      </c>
      <c r="I54" s="25"/>
    </row>
    <row r="55" spans="2:30" ht="18.75" customHeight="1" thickBot="1" x14ac:dyDescent="0.45">
      <c r="B55" s="23"/>
      <c r="C55" s="124" t="s">
        <v>407</v>
      </c>
      <c r="D55" s="138"/>
      <c r="E55" s="138"/>
      <c r="F55" s="138"/>
      <c r="G55" s="138"/>
      <c r="H55" s="23"/>
      <c r="I55" s="26"/>
      <c r="K55" s="504" t="str">
        <f>IF( H57&lt;&gt;"",IF(H54&gt;H57,C53,IF(I54&gt;I57,C53,C57)),"")</f>
        <v>フォルマーレA</v>
      </c>
      <c r="L55" s="505"/>
      <c r="M55" s="505"/>
      <c r="N55" s="505"/>
      <c r="O55" s="506"/>
      <c r="Q55" s="23" t="s">
        <v>20</v>
      </c>
      <c r="R55" s="23" t="s">
        <v>21</v>
      </c>
    </row>
    <row r="56" spans="2:30" ht="18.75" customHeight="1" x14ac:dyDescent="0.4">
      <c r="B56" s="23"/>
      <c r="C56" s="138"/>
      <c r="D56" s="138"/>
      <c r="E56" s="138"/>
      <c r="F56" s="138"/>
      <c r="G56" s="138"/>
      <c r="H56" s="23"/>
      <c r="I56" s="27"/>
      <c r="K56" s="507"/>
      <c r="L56" s="508"/>
      <c r="M56" s="508"/>
      <c r="N56" s="508"/>
      <c r="O56" s="509"/>
      <c r="Q56" s="28">
        <v>6</v>
      </c>
      <c r="R56" s="29"/>
    </row>
    <row r="57" spans="2:30" ht="18.75" customHeight="1" thickBot="1" x14ac:dyDescent="0.45">
      <c r="B57" s="23" t="s">
        <v>22</v>
      </c>
      <c r="C57" s="510" t="s">
        <v>400</v>
      </c>
      <c r="D57" s="511"/>
      <c r="E57" s="511"/>
      <c r="F57" s="511"/>
      <c r="G57" s="512"/>
      <c r="H57" s="30">
        <v>1</v>
      </c>
      <c r="I57" s="31"/>
      <c r="R57" s="27"/>
    </row>
    <row r="58" spans="2:30" ht="18.75" customHeight="1" thickBot="1" x14ac:dyDescent="0.45">
      <c r="B58" s="23"/>
      <c r="C58" s="513"/>
      <c r="D58" s="514"/>
      <c r="E58" s="514"/>
      <c r="F58" s="514"/>
      <c r="G58" s="515"/>
      <c r="H58" s="23"/>
      <c r="I58" s="1"/>
      <c r="R58" s="27"/>
      <c r="T58" s="504" t="str">
        <f>IF( Q62&lt;&gt;"",IF(Q56&gt;Q62,K55,IF(R56&gt;R62,K55,K62)),"")</f>
        <v>フォルマーレA</v>
      </c>
      <c r="U58" s="505"/>
      <c r="V58" s="505"/>
      <c r="W58" s="505"/>
      <c r="X58" s="506"/>
      <c r="Y58" s="23" t="s">
        <v>20</v>
      </c>
      <c r="Z58" s="23" t="s">
        <v>21</v>
      </c>
    </row>
    <row r="59" spans="2:30" ht="18.75" customHeight="1" x14ac:dyDescent="0.4">
      <c r="B59" s="23"/>
      <c r="C59" s="138"/>
      <c r="D59" s="138"/>
      <c r="E59" s="138"/>
      <c r="F59" s="138"/>
      <c r="G59" s="138"/>
      <c r="H59" s="23"/>
      <c r="R59" s="27"/>
      <c r="T59" s="516"/>
      <c r="U59" s="517"/>
      <c r="V59" s="517"/>
      <c r="W59" s="517"/>
      <c r="X59" s="518"/>
      <c r="Y59" s="28">
        <v>8</v>
      </c>
      <c r="Z59" s="29"/>
    </row>
    <row r="60" spans="2:30" ht="18.75" customHeight="1" thickBot="1" x14ac:dyDescent="0.45">
      <c r="B60" s="23" t="s">
        <v>23</v>
      </c>
      <c r="C60" s="510" t="s">
        <v>401</v>
      </c>
      <c r="D60" s="511"/>
      <c r="E60" s="511"/>
      <c r="F60" s="511"/>
      <c r="G60" s="512"/>
      <c r="H60" s="23" t="s">
        <v>20</v>
      </c>
      <c r="I60" s="23" t="s">
        <v>21</v>
      </c>
      <c r="R60" s="27"/>
      <c r="T60" s="507"/>
      <c r="U60" s="508"/>
      <c r="V60" s="508"/>
      <c r="W60" s="508"/>
      <c r="X60" s="509"/>
      <c r="Z60" s="27"/>
    </row>
    <row r="61" spans="2:30" ht="18.75" customHeight="1" x14ac:dyDescent="0.4">
      <c r="C61" s="513"/>
      <c r="D61" s="514"/>
      <c r="E61" s="514"/>
      <c r="F61" s="514"/>
      <c r="G61" s="515"/>
      <c r="H61" s="24">
        <v>4</v>
      </c>
      <c r="I61" s="25"/>
      <c r="R61" s="27"/>
      <c r="Z61" s="27"/>
    </row>
    <row r="62" spans="2:30" ht="18.75" customHeight="1" thickBot="1" x14ac:dyDescent="0.45">
      <c r="B62" s="23"/>
      <c r="C62" s="124" t="s">
        <v>408</v>
      </c>
      <c r="D62" s="138"/>
      <c r="E62" s="138"/>
      <c r="F62" s="138"/>
      <c r="G62" s="138"/>
      <c r="H62" s="23"/>
      <c r="I62" s="27"/>
      <c r="K62" s="519" t="str">
        <f>IF( H64&lt;&gt;"",IF(H61&gt;H64,C60,IF(I61&gt;I64,C60,C64)),"")</f>
        <v>つくし野</v>
      </c>
      <c r="L62" s="520"/>
      <c r="M62" s="520"/>
      <c r="N62" s="520"/>
      <c r="O62" s="521"/>
      <c r="Q62" s="32">
        <v>1</v>
      </c>
      <c r="R62" s="33"/>
      <c r="Z62" s="27"/>
    </row>
    <row r="63" spans="2:30" ht="18.75" customHeight="1" x14ac:dyDescent="0.4">
      <c r="B63" s="23"/>
      <c r="C63" s="138"/>
      <c r="D63" s="138"/>
      <c r="E63" s="138"/>
      <c r="F63" s="138"/>
      <c r="G63" s="138"/>
      <c r="H63" s="23"/>
      <c r="I63" s="27"/>
      <c r="K63" s="522"/>
      <c r="L63" s="523"/>
      <c r="M63" s="523"/>
      <c r="N63" s="523"/>
      <c r="O63" s="524"/>
      <c r="R63" s="1"/>
      <c r="Z63" s="27"/>
    </row>
    <row r="64" spans="2:30" ht="18.75" customHeight="1" thickBot="1" x14ac:dyDescent="0.45">
      <c r="B64" s="23" t="s">
        <v>24</v>
      </c>
      <c r="C64" s="510" t="s">
        <v>402</v>
      </c>
      <c r="D64" s="511"/>
      <c r="E64" s="511"/>
      <c r="F64" s="511"/>
      <c r="G64" s="512"/>
      <c r="H64" s="30">
        <v>1</v>
      </c>
      <c r="I64" s="31"/>
      <c r="Z64" s="27"/>
    </row>
    <row r="65" spans="2:34" ht="18.75" customHeight="1" x14ac:dyDescent="0.4">
      <c r="B65" s="23"/>
      <c r="C65" s="513"/>
      <c r="D65" s="514"/>
      <c r="E65" s="514"/>
      <c r="F65" s="514"/>
      <c r="G65" s="515"/>
      <c r="H65" s="23"/>
      <c r="I65" s="1"/>
      <c r="Z65" s="27"/>
    </row>
    <row r="66" spans="2:34" ht="18.75" customHeight="1" x14ac:dyDescent="0.4">
      <c r="B66" s="23"/>
      <c r="C66" s="138"/>
      <c r="D66" s="138"/>
      <c r="E66" s="138"/>
      <c r="F66" s="138"/>
      <c r="G66" s="138"/>
      <c r="H66" s="23"/>
      <c r="Z66" s="27"/>
    </row>
    <row r="67" spans="2:34" ht="18.75" customHeight="1" thickBot="1" x14ac:dyDescent="0.45">
      <c r="B67" s="23" t="s">
        <v>25</v>
      </c>
      <c r="C67" s="510" t="s">
        <v>403</v>
      </c>
      <c r="D67" s="511"/>
      <c r="E67" s="511"/>
      <c r="F67" s="511"/>
      <c r="G67" s="512"/>
      <c r="H67" s="23" t="s">
        <v>20</v>
      </c>
      <c r="I67" s="23" t="s">
        <v>21</v>
      </c>
      <c r="Z67" s="27"/>
      <c r="AD67" s="23"/>
      <c r="AE67" s="23"/>
      <c r="AF67" s="23"/>
      <c r="AG67" s="23"/>
      <c r="AH67" s="23"/>
    </row>
    <row r="68" spans="2:34" ht="18.75" customHeight="1" x14ac:dyDescent="0.4">
      <c r="C68" s="513"/>
      <c r="D68" s="514"/>
      <c r="E68" s="514"/>
      <c r="F68" s="514"/>
      <c r="G68" s="515"/>
      <c r="H68" s="24">
        <v>3</v>
      </c>
      <c r="I68" s="25">
        <v>2</v>
      </c>
      <c r="Z68" s="27"/>
    </row>
    <row r="69" spans="2:34" ht="18.75" customHeight="1" thickBot="1" x14ac:dyDescent="0.45">
      <c r="B69" s="23"/>
      <c r="C69" s="124" t="s">
        <v>409</v>
      </c>
      <c r="D69" s="138"/>
      <c r="E69" s="138"/>
      <c r="F69" s="138"/>
      <c r="G69" s="138"/>
      <c r="H69" s="23"/>
      <c r="I69" s="26"/>
      <c r="K69" s="519" t="str">
        <f>IF( H71&lt;&gt;"",IF(H68&gt;H71,C67,IF(I68&gt;I71,C67,C71)),"")</f>
        <v>パサニオールB</v>
      </c>
      <c r="L69" s="520"/>
      <c r="M69" s="520"/>
      <c r="N69" s="520"/>
      <c r="O69" s="521"/>
      <c r="Q69" s="23" t="s">
        <v>20</v>
      </c>
      <c r="R69" s="23" t="s">
        <v>21</v>
      </c>
      <c r="Z69" s="27"/>
    </row>
    <row r="70" spans="2:34" ht="18.75" customHeight="1" x14ac:dyDescent="0.4">
      <c r="B70" s="23"/>
      <c r="C70" s="138"/>
      <c r="D70" s="138"/>
      <c r="E70" s="138"/>
      <c r="F70" s="138"/>
      <c r="G70" s="138"/>
      <c r="H70" s="23"/>
      <c r="I70" s="27"/>
      <c r="K70" s="522"/>
      <c r="L70" s="523"/>
      <c r="M70" s="523"/>
      <c r="N70" s="523"/>
      <c r="O70" s="524"/>
      <c r="Q70" s="28">
        <v>3</v>
      </c>
      <c r="R70" s="29"/>
      <c r="Z70" s="27"/>
    </row>
    <row r="71" spans="2:34" ht="18.75" customHeight="1" thickBot="1" x14ac:dyDescent="0.45">
      <c r="B71" s="23" t="s">
        <v>26</v>
      </c>
      <c r="C71" s="510" t="s">
        <v>404</v>
      </c>
      <c r="D71" s="511"/>
      <c r="E71" s="511"/>
      <c r="F71" s="511"/>
      <c r="G71" s="512"/>
      <c r="H71" s="30">
        <v>3</v>
      </c>
      <c r="I71" s="31">
        <v>3</v>
      </c>
      <c r="R71" s="27"/>
      <c r="Z71" s="27"/>
    </row>
    <row r="72" spans="2:34" ht="18.75" customHeight="1" x14ac:dyDescent="0.4">
      <c r="B72" s="23"/>
      <c r="C72" s="513"/>
      <c r="D72" s="514"/>
      <c r="E72" s="514"/>
      <c r="F72" s="514"/>
      <c r="G72" s="515"/>
      <c r="H72" s="23"/>
      <c r="I72" s="1"/>
      <c r="R72" s="27"/>
      <c r="T72" s="504" t="str">
        <f>IF( Q76&lt;&gt;"",IF(Q70&gt;Q76,K69,IF(R70&gt;R76,K69,K76)),"")</f>
        <v>フォルマーレB</v>
      </c>
      <c r="U72" s="505"/>
      <c r="V72" s="505"/>
      <c r="W72" s="505"/>
      <c r="X72" s="506"/>
      <c r="Z72" s="27"/>
    </row>
    <row r="73" spans="2:34" ht="18.75" customHeight="1" thickBot="1" x14ac:dyDescent="0.45">
      <c r="B73" s="23"/>
      <c r="C73" s="138"/>
      <c r="D73" s="138"/>
      <c r="E73" s="138"/>
      <c r="F73" s="138"/>
      <c r="G73" s="138"/>
      <c r="H73" s="23"/>
      <c r="R73" s="27"/>
      <c r="T73" s="516"/>
      <c r="U73" s="517"/>
      <c r="V73" s="517"/>
      <c r="W73" s="517"/>
      <c r="X73" s="518"/>
      <c r="Y73" s="32">
        <v>2</v>
      </c>
      <c r="Z73" s="33"/>
    </row>
    <row r="74" spans="2:34" ht="18.75" customHeight="1" thickBot="1" x14ac:dyDescent="0.45">
      <c r="B74" s="23" t="s">
        <v>27</v>
      </c>
      <c r="C74" s="510" t="s">
        <v>405</v>
      </c>
      <c r="D74" s="511"/>
      <c r="E74" s="511"/>
      <c r="F74" s="511"/>
      <c r="G74" s="512"/>
      <c r="H74" s="23" t="s">
        <v>20</v>
      </c>
      <c r="I74" s="23" t="s">
        <v>21</v>
      </c>
      <c r="R74" s="27"/>
      <c r="T74" s="507"/>
      <c r="U74" s="508"/>
      <c r="V74" s="508"/>
      <c r="W74" s="508"/>
      <c r="X74" s="509"/>
    </row>
    <row r="75" spans="2:34" ht="18.75" customHeight="1" x14ac:dyDescent="0.4">
      <c r="C75" s="513"/>
      <c r="D75" s="514"/>
      <c r="E75" s="514"/>
      <c r="F75" s="514"/>
      <c r="G75" s="515"/>
      <c r="H75" s="24">
        <v>0</v>
      </c>
      <c r="I75" s="25"/>
      <c r="R75" s="27"/>
    </row>
    <row r="76" spans="2:34" ht="18.75" customHeight="1" thickBot="1" x14ac:dyDescent="0.45">
      <c r="B76" s="23"/>
      <c r="C76" s="124" t="s">
        <v>410</v>
      </c>
      <c r="D76" s="138"/>
      <c r="E76" s="138"/>
      <c r="F76" s="138"/>
      <c r="G76" s="138"/>
      <c r="H76" s="23"/>
      <c r="I76" s="27"/>
      <c r="K76" s="504" t="str">
        <f>IF( H78&lt;&gt;"",IF(H75&gt;H78,C74,IF(I75&gt;I78,C74,C78)),"")</f>
        <v>フォルマーレB</v>
      </c>
      <c r="L76" s="505"/>
      <c r="M76" s="505"/>
      <c r="N76" s="505"/>
      <c r="O76" s="506"/>
      <c r="Q76" s="32">
        <v>4</v>
      </c>
      <c r="R76" s="33"/>
    </row>
    <row r="77" spans="2:34" ht="18.75" customHeight="1" x14ac:dyDescent="0.4">
      <c r="B77" s="23"/>
      <c r="C77" s="138"/>
      <c r="D77" s="138"/>
      <c r="E77" s="138"/>
      <c r="F77" s="138"/>
      <c r="G77" s="138"/>
      <c r="H77" s="23"/>
      <c r="I77" s="27"/>
      <c r="K77" s="507"/>
      <c r="L77" s="508"/>
      <c r="M77" s="508"/>
      <c r="N77" s="508"/>
      <c r="O77" s="509"/>
      <c r="R77" s="1"/>
    </row>
    <row r="78" spans="2:34" ht="18.75" customHeight="1" thickBot="1" x14ac:dyDescent="0.45">
      <c r="B78" s="23" t="s">
        <v>28</v>
      </c>
      <c r="C78" s="498" t="s">
        <v>406</v>
      </c>
      <c r="D78" s="499"/>
      <c r="E78" s="499"/>
      <c r="F78" s="499"/>
      <c r="G78" s="500"/>
      <c r="H78" s="30">
        <v>5</v>
      </c>
      <c r="I78" s="31"/>
    </row>
    <row r="79" spans="2:34" ht="18.75" customHeight="1" x14ac:dyDescent="0.4">
      <c r="B79" s="23"/>
      <c r="C79" s="501"/>
      <c r="D79" s="502"/>
      <c r="E79" s="502"/>
      <c r="F79" s="502"/>
      <c r="G79" s="503"/>
      <c r="H79" s="23"/>
      <c r="I79" s="1"/>
    </row>
    <row r="80" spans="2:34" ht="18.75" customHeight="1" x14ac:dyDescent="0.4"/>
    <row r="81" spans="17:24" ht="42" customHeight="1" x14ac:dyDescent="0.4">
      <c r="Q81" s="421" t="s">
        <v>29</v>
      </c>
      <c r="R81" s="421"/>
      <c r="T81" s="473" t="str">
        <f>IF( Y73&lt;&gt;"", IF(Y59&gt;Y73,T58,IF(Z59&gt;Z73,T58,T72)), "")</f>
        <v>フォルマーレA</v>
      </c>
      <c r="U81" s="474"/>
      <c r="V81" s="474"/>
      <c r="W81" s="474"/>
      <c r="X81" s="475"/>
    </row>
    <row r="82" spans="17:24" ht="42" customHeight="1" x14ac:dyDescent="0.4">
      <c r="Q82" s="421" t="s">
        <v>30</v>
      </c>
      <c r="R82" s="421"/>
      <c r="T82" s="486" t="str">
        <f>IF( Y73&lt;&gt;"",IF(Y59&gt;Y73,T72,IF(Z59&gt;Z73,T72,T58)),"")</f>
        <v>フォルマーレB</v>
      </c>
      <c r="U82" s="487"/>
      <c r="V82" s="487"/>
      <c r="W82" s="487"/>
      <c r="X82" s="488"/>
    </row>
  </sheetData>
  <mergeCells count="172">
    <mergeCell ref="K76:O77"/>
    <mergeCell ref="C78:G79"/>
    <mergeCell ref="Q81:R81"/>
    <mergeCell ref="T81:X81"/>
    <mergeCell ref="Q82:R82"/>
    <mergeCell ref="T82:X82"/>
    <mergeCell ref="C64:G65"/>
    <mergeCell ref="C67:G68"/>
    <mergeCell ref="K69:O70"/>
    <mergeCell ref="C71:G72"/>
    <mergeCell ref="T72:X74"/>
    <mergeCell ref="C74:G75"/>
    <mergeCell ref="C53:G54"/>
    <mergeCell ref="K55:O56"/>
    <mergeCell ref="C57:G58"/>
    <mergeCell ref="T58:X60"/>
    <mergeCell ref="C60:G61"/>
    <mergeCell ref="K62:O63"/>
    <mergeCell ref="V49:W49"/>
    <mergeCell ref="X49:Y49"/>
    <mergeCell ref="Z49:AD49"/>
    <mergeCell ref="C50:G50"/>
    <mergeCell ref="H50:L50"/>
    <mergeCell ref="N50:R50"/>
    <mergeCell ref="T50:W50"/>
    <mergeCell ref="X50:AD50"/>
    <mergeCell ref="C49:G49"/>
    <mergeCell ref="H49:I49"/>
    <mergeCell ref="K49:L49"/>
    <mergeCell ref="N49:O49"/>
    <mergeCell ref="Q49:R49"/>
    <mergeCell ref="T49:U49"/>
    <mergeCell ref="V47:W47"/>
    <mergeCell ref="X47:Y47"/>
    <mergeCell ref="Z47:AD47"/>
    <mergeCell ref="C48:G48"/>
    <mergeCell ref="H48:L48"/>
    <mergeCell ref="N48:R48"/>
    <mergeCell ref="T48:W48"/>
    <mergeCell ref="X48:AD48"/>
    <mergeCell ref="C47:G47"/>
    <mergeCell ref="H47:I47"/>
    <mergeCell ref="K47:L47"/>
    <mergeCell ref="N47:O47"/>
    <mergeCell ref="Q47:R47"/>
    <mergeCell ref="T47:U47"/>
    <mergeCell ref="V45:W45"/>
    <mergeCell ref="X45:Y45"/>
    <mergeCell ref="Z45:AD45"/>
    <mergeCell ref="C46:G46"/>
    <mergeCell ref="H46:L46"/>
    <mergeCell ref="N46:R46"/>
    <mergeCell ref="T46:W46"/>
    <mergeCell ref="X46:AD46"/>
    <mergeCell ref="C45:G45"/>
    <mergeCell ref="H45:I45"/>
    <mergeCell ref="K45:L45"/>
    <mergeCell ref="N45:O45"/>
    <mergeCell ref="Q45:R45"/>
    <mergeCell ref="T45:U45"/>
    <mergeCell ref="V43:W43"/>
    <mergeCell ref="X43:Y43"/>
    <mergeCell ref="Z43:AD43"/>
    <mergeCell ref="C44:G44"/>
    <mergeCell ref="H44:L44"/>
    <mergeCell ref="N44:R44"/>
    <mergeCell ref="T44:W44"/>
    <mergeCell ref="X44:AD44"/>
    <mergeCell ref="C43:G43"/>
    <mergeCell ref="H43:I43"/>
    <mergeCell ref="K43:L43"/>
    <mergeCell ref="N43:O43"/>
    <mergeCell ref="Q43:R43"/>
    <mergeCell ref="T43:U43"/>
    <mergeCell ref="V41:W41"/>
    <mergeCell ref="X41:Y41"/>
    <mergeCell ref="Z41:AD41"/>
    <mergeCell ref="C42:G42"/>
    <mergeCell ref="H42:L42"/>
    <mergeCell ref="N42:R42"/>
    <mergeCell ref="T42:W42"/>
    <mergeCell ref="X42:AD42"/>
    <mergeCell ref="C41:G41"/>
    <mergeCell ref="H41:I41"/>
    <mergeCell ref="K41:L41"/>
    <mergeCell ref="N41:O41"/>
    <mergeCell ref="Q41:R41"/>
    <mergeCell ref="T41:U41"/>
    <mergeCell ref="V39:W39"/>
    <mergeCell ref="X39:Y39"/>
    <mergeCell ref="Z39:AD39"/>
    <mergeCell ref="C40:G40"/>
    <mergeCell ref="H40:L40"/>
    <mergeCell ref="N40:R40"/>
    <mergeCell ref="T40:W40"/>
    <mergeCell ref="X40:AD40"/>
    <mergeCell ref="C39:G39"/>
    <mergeCell ref="H39:I39"/>
    <mergeCell ref="K39:L39"/>
    <mergeCell ref="N39:O39"/>
    <mergeCell ref="Q39:R39"/>
    <mergeCell ref="T39:U39"/>
    <mergeCell ref="V37:W37"/>
    <mergeCell ref="X37:Y37"/>
    <mergeCell ref="Z37:AD37"/>
    <mergeCell ref="C38:G38"/>
    <mergeCell ref="H38:L38"/>
    <mergeCell ref="N38:R38"/>
    <mergeCell ref="T38:W38"/>
    <mergeCell ref="X38:AD38"/>
    <mergeCell ref="C37:G37"/>
    <mergeCell ref="H37:I37"/>
    <mergeCell ref="K37:L37"/>
    <mergeCell ref="N37:O37"/>
    <mergeCell ref="Q37:R37"/>
    <mergeCell ref="T37:U37"/>
    <mergeCell ref="V35:W35"/>
    <mergeCell ref="X35:Y35"/>
    <mergeCell ref="Z35:AD35"/>
    <mergeCell ref="C36:G36"/>
    <mergeCell ref="H36:L36"/>
    <mergeCell ref="N36:R36"/>
    <mergeCell ref="T36:W36"/>
    <mergeCell ref="X36:AD36"/>
    <mergeCell ref="C35:G35"/>
    <mergeCell ref="H35:I35"/>
    <mergeCell ref="K35:L35"/>
    <mergeCell ref="N35:O35"/>
    <mergeCell ref="Q35:R35"/>
    <mergeCell ref="T35:U35"/>
    <mergeCell ref="C34:G34"/>
    <mergeCell ref="H34:L34"/>
    <mergeCell ref="N34:R34"/>
    <mergeCell ref="T34:W34"/>
    <mergeCell ref="X34:AD34"/>
    <mergeCell ref="AO11:AQ11"/>
    <mergeCell ref="AR11:AT11"/>
    <mergeCell ref="AU11:AW11"/>
    <mergeCell ref="AG12:AK12"/>
    <mergeCell ref="AG13:AK13"/>
    <mergeCell ref="AG14:AK14"/>
    <mergeCell ref="AG4:AK4"/>
    <mergeCell ref="AG5:AK5"/>
    <mergeCell ref="AG6:AK6"/>
    <mergeCell ref="AG7:AK7"/>
    <mergeCell ref="AG11:AK11"/>
    <mergeCell ref="AL11:AN11"/>
    <mergeCell ref="C15:G15"/>
    <mergeCell ref="AG3:AK3"/>
    <mergeCell ref="AL3:AN3"/>
    <mergeCell ref="AG15:AK15"/>
    <mergeCell ref="K11:M11"/>
    <mergeCell ref="N11:P11"/>
    <mergeCell ref="Q11:S11"/>
    <mergeCell ref="C12:G12"/>
    <mergeCell ref="C13:G13"/>
    <mergeCell ref="C14:G14"/>
    <mergeCell ref="C4:G4"/>
    <mergeCell ref="C5:G5"/>
    <mergeCell ref="C6:G6"/>
    <mergeCell ref="C7:G7"/>
    <mergeCell ref="C11:G11"/>
    <mergeCell ref="H11:J11"/>
    <mergeCell ref="A1:AD1"/>
    <mergeCell ref="C3:G3"/>
    <mergeCell ref="H3:J3"/>
    <mergeCell ref="K3:M3"/>
    <mergeCell ref="N3:P3"/>
    <mergeCell ref="Q3:S3"/>
    <mergeCell ref="AO3:AQ3"/>
    <mergeCell ref="AR3:AT3"/>
    <mergeCell ref="AU3:AW3"/>
  </mergeCells>
  <phoneticPr fontId="2"/>
  <pageMargins left="0.23622047244094491" right="0.23622047244094491" top="0" bottom="0" header="0.31496062992125984" footer="0.31496062992125984"/>
  <pageSetup paperSize="8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153B-1B56-4CD4-8A7C-92345B571EAF}">
  <dimension ref="A1:AE75"/>
  <sheetViews>
    <sheetView topLeftCell="A48" zoomScale="70" zoomScaleNormal="70" workbookViewId="0">
      <selection activeCell="K56" sqref="K56:O57"/>
    </sheetView>
  </sheetViews>
  <sheetFormatPr defaultColWidth="2.625" defaultRowHeight="18.75" x14ac:dyDescent="0.4"/>
  <cols>
    <col min="2" max="2" width="5.625" customWidth="1"/>
    <col min="3" max="7" width="3.625" customWidth="1"/>
    <col min="8" max="9" width="5.625" customWidth="1"/>
    <col min="10" max="10" width="0" hidden="1" customWidth="1"/>
    <col min="11" max="12" width="5.625" customWidth="1"/>
    <col min="13" max="13" width="0" hidden="1" customWidth="1"/>
    <col min="14" max="15" width="5.625" customWidth="1"/>
    <col min="16" max="16" width="0" hidden="1" customWidth="1"/>
    <col min="17" max="18" width="5.625" customWidth="1"/>
    <col min="19" max="19" width="0" hidden="1" customWidth="1"/>
    <col min="20" max="22" width="6.5" style="1" bestFit="1" customWidth="1"/>
    <col min="23" max="26" width="5.625" customWidth="1"/>
    <col min="27" max="27" width="15" hidden="1" customWidth="1"/>
    <col min="28" max="28" width="11.375" hidden="1" customWidth="1"/>
    <col min="29" max="29" width="14.125" hidden="1" customWidth="1"/>
    <col min="30" max="30" width="7.125" customWidth="1"/>
  </cols>
  <sheetData>
    <row r="1" spans="1:30" ht="31.5" customHeight="1" x14ac:dyDescent="0.4">
      <c r="A1" s="458" t="s">
        <v>377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</row>
    <row r="2" spans="1:30" ht="19.5" x14ac:dyDescent="0.4">
      <c r="B2" t="s">
        <v>0</v>
      </c>
      <c r="H2" s="140" t="s">
        <v>1</v>
      </c>
    </row>
    <row r="3" spans="1:30" x14ac:dyDescent="0.4">
      <c r="C3" s="489">
        <v>1</v>
      </c>
      <c r="D3" s="490"/>
      <c r="E3" s="490"/>
      <c r="F3" s="490"/>
      <c r="G3" s="491"/>
      <c r="H3" s="492" t="str">
        <f>C4</f>
        <v>F.S.オーガ</v>
      </c>
      <c r="I3" s="492"/>
      <c r="J3" s="492"/>
      <c r="K3" s="492" t="str">
        <f>C5</f>
        <v>LIETO</v>
      </c>
      <c r="L3" s="492"/>
      <c r="M3" s="492"/>
      <c r="N3" s="492" t="str">
        <f>C6</f>
        <v>FC高津D</v>
      </c>
      <c r="O3" s="492"/>
      <c r="P3" s="492"/>
      <c r="Q3" s="492" t="str">
        <f>C7</f>
        <v>AFU-F</v>
      </c>
      <c r="R3" s="492"/>
      <c r="S3" s="492"/>
      <c r="T3" s="2" t="s">
        <v>2</v>
      </c>
      <c r="U3" s="2" t="s">
        <v>3</v>
      </c>
      <c r="V3" s="2" t="s">
        <v>4</v>
      </c>
      <c r="W3" s="3" t="s">
        <v>5</v>
      </c>
      <c r="X3" s="3" t="s">
        <v>6</v>
      </c>
      <c r="Y3" s="3" t="s">
        <v>7</v>
      </c>
      <c r="Z3" s="3" t="s">
        <v>8</v>
      </c>
      <c r="AA3" s="2" t="s">
        <v>9</v>
      </c>
      <c r="AB3" s="2" t="s">
        <v>10</v>
      </c>
      <c r="AC3" s="2" t="s">
        <v>11</v>
      </c>
      <c r="AD3" s="3" t="s">
        <v>12</v>
      </c>
    </row>
    <row r="4" spans="1:30" ht="24.95" customHeight="1" x14ac:dyDescent="0.4">
      <c r="C4" s="525" t="s">
        <v>420</v>
      </c>
      <c r="D4" s="526"/>
      <c r="E4" s="526"/>
      <c r="F4" s="526"/>
      <c r="G4" s="527"/>
      <c r="H4" s="4"/>
      <c r="I4" s="5"/>
      <c r="J4" s="6"/>
      <c r="K4" s="7">
        <f>I5</f>
        <v>3</v>
      </c>
      <c r="L4" s="8">
        <f>H5</f>
        <v>4</v>
      </c>
      <c r="M4" s="9">
        <f>IF(K4&gt;L4,3,IF(K4=L4,1,0))</f>
        <v>0</v>
      </c>
      <c r="N4" s="7">
        <f>I6</f>
        <v>3</v>
      </c>
      <c r="O4" s="8">
        <f>H6</f>
        <v>8</v>
      </c>
      <c r="P4" s="9">
        <f>IF(N4&gt;O4,3,IF(N4=O4,1,0))</f>
        <v>0</v>
      </c>
      <c r="Q4" s="7">
        <f>I7</f>
        <v>19</v>
      </c>
      <c r="R4" s="8">
        <f>H7</f>
        <v>0</v>
      </c>
      <c r="S4" s="10">
        <f>IF(Q4&gt;R4,3,IF(Q4=R4,1,0))</f>
        <v>3</v>
      </c>
      <c r="T4" s="11">
        <f>J8</f>
        <v>1</v>
      </c>
      <c r="U4" s="11">
        <f>I8</f>
        <v>0</v>
      </c>
      <c r="V4" s="11">
        <f>H8</f>
        <v>2</v>
      </c>
      <c r="W4" s="12">
        <f t="shared" ref="W4:X7" si="0">H4+K4+N4+Q4</f>
        <v>25</v>
      </c>
      <c r="X4" s="12">
        <f t="shared" si="0"/>
        <v>12</v>
      </c>
      <c r="Y4" s="12">
        <f>W4-X4</f>
        <v>13</v>
      </c>
      <c r="Z4" s="12">
        <f>J4+M4+P4+S4</f>
        <v>3</v>
      </c>
      <c r="AA4" s="12">
        <f>Y4/100</f>
        <v>0.13</v>
      </c>
      <c r="AB4" s="12">
        <f>W4/10000</f>
        <v>2.5000000000000001E-3</v>
      </c>
      <c r="AC4" s="12">
        <f>Z4+AA4+AB4</f>
        <v>3.1324999999999998</v>
      </c>
      <c r="AD4" s="142">
        <f>RANK(AC4,AC4:AC7)</f>
        <v>3</v>
      </c>
    </row>
    <row r="5" spans="1:30" ht="24.95" customHeight="1" x14ac:dyDescent="0.4">
      <c r="C5" s="525" t="s">
        <v>430</v>
      </c>
      <c r="D5" s="526"/>
      <c r="E5" s="526"/>
      <c r="F5" s="526"/>
      <c r="G5" s="527"/>
      <c r="H5" s="13">
        <v>4</v>
      </c>
      <c r="I5" s="14">
        <v>3</v>
      </c>
      <c r="J5" s="15">
        <f>IF(H5&gt;I5,3,IF(H5=I5,1,0))</f>
        <v>3</v>
      </c>
      <c r="K5" s="16"/>
      <c r="L5" s="17"/>
      <c r="M5" s="18"/>
      <c r="N5" s="19">
        <f>L6</f>
        <v>2</v>
      </c>
      <c r="O5" s="20">
        <f>K6</f>
        <v>2</v>
      </c>
      <c r="P5" s="21">
        <f>IF(N5&gt;O5,3,IF(N5=O5,1,0))</f>
        <v>1</v>
      </c>
      <c r="Q5" s="19">
        <f>L7</f>
        <v>13</v>
      </c>
      <c r="R5" s="20">
        <f>K7</f>
        <v>0</v>
      </c>
      <c r="S5" s="15">
        <f>IF(Q5&gt;R5,3,IF(Q5=R5,1,0))</f>
        <v>3</v>
      </c>
      <c r="T5" s="11">
        <f>M8</f>
        <v>2</v>
      </c>
      <c r="U5" s="11">
        <f>L8</f>
        <v>1</v>
      </c>
      <c r="V5" s="11">
        <f>K8</f>
        <v>0</v>
      </c>
      <c r="W5" s="12">
        <f t="shared" si="0"/>
        <v>19</v>
      </c>
      <c r="X5" s="12">
        <f t="shared" si="0"/>
        <v>5</v>
      </c>
      <c r="Y5" s="12">
        <f>W5-X5</f>
        <v>14</v>
      </c>
      <c r="Z5" s="12">
        <f>J5+M5+P5+S5</f>
        <v>7</v>
      </c>
      <c r="AA5" s="12">
        <f>Y5/100</f>
        <v>0.14000000000000001</v>
      </c>
      <c r="AB5" s="12">
        <f>W5/10000</f>
        <v>1.9E-3</v>
      </c>
      <c r="AC5" s="12">
        <f>Z5+AA5+AB5</f>
        <v>7.1418999999999997</v>
      </c>
      <c r="AD5" s="142">
        <f>RANK(AC5,AC4:AC7)</f>
        <v>2</v>
      </c>
    </row>
    <row r="6" spans="1:30" ht="24.95" customHeight="1" x14ac:dyDescent="0.4">
      <c r="C6" s="525" t="s">
        <v>307</v>
      </c>
      <c r="D6" s="526"/>
      <c r="E6" s="526"/>
      <c r="F6" s="526"/>
      <c r="G6" s="527"/>
      <c r="H6" s="13">
        <v>8</v>
      </c>
      <c r="I6" s="14">
        <v>3</v>
      </c>
      <c r="J6" s="15">
        <f>IF(H6&gt;I6,3,IF(H6=I6,1,0))</f>
        <v>3</v>
      </c>
      <c r="K6" s="13">
        <v>2</v>
      </c>
      <c r="L6" s="14">
        <v>2</v>
      </c>
      <c r="M6" s="15">
        <f>IF(K6&gt;L6,3,IF(K6=L6,1,0))</f>
        <v>1</v>
      </c>
      <c r="N6" s="16"/>
      <c r="O6" s="17"/>
      <c r="P6" s="18"/>
      <c r="Q6" s="19">
        <f>O7</f>
        <v>24</v>
      </c>
      <c r="R6" s="20">
        <f>N7</f>
        <v>0</v>
      </c>
      <c r="S6" s="15">
        <f>IF(Q6&gt;R6,3,IF(Q6=R6,1,0))</f>
        <v>3</v>
      </c>
      <c r="T6" s="11">
        <f>P8</f>
        <v>2</v>
      </c>
      <c r="U6" s="11">
        <f>O8</f>
        <v>1</v>
      </c>
      <c r="V6" s="11">
        <f>N8</f>
        <v>0</v>
      </c>
      <c r="W6" s="12">
        <f t="shared" si="0"/>
        <v>34</v>
      </c>
      <c r="X6" s="12">
        <f t="shared" si="0"/>
        <v>5</v>
      </c>
      <c r="Y6" s="12">
        <f>W6-X6</f>
        <v>29</v>
      </c>
      <c r="Z6" s="12">
        <f>J6+M6+P6+S6</f>
        <v>7</v>
      </c>
      <c r="AA6" s="12">
        <f>Y6/100</f>
        <v>0.28999999999999998</v>
      </c>
      <c r="AB6" s="12">
        <f>W6/10000</f>
        <v>3.3999999999999998E-3</v>
      </c>
      <c r="AC6" s="12">
        <f>Z6+AA6+AB6</f>
        <v>7.2934000000000001</v>
      </c>
      <c r="AD6" s="142">
        <f>RANK(AC6,AC4:AC7)</f>
        <v>1</v>
      </c>
    </row>
    <row r="7" spans="1:30" ht="24.95" customHeight="1" x14ac:dyDescent="0.4">
      <c r="C7" s="525" t="s">
        <v>389</v>
      </c>
      <c r="D7" s="526"/>
      <c r="E7" s="526"/>
      <c r="F7" s="526"/>
      <c r="G7" s="527"/>
      <c r="H7" s="13">
        <v>0</v>
      </c>
      <c r="I7" s="14">
        <v>19</v>
      </c>
      <c r="J7" s="15">
        <f>IF(H7&gt;I7,3,IF(H7=I7,1,0))</f>
        <v>0</v>
      </c>
      <c r="K7" s="13">
        <v>0</v>
      </c>
      <c r="L7" s="14">
        <v>13</v>
      </c>
      <c r="M7" s="15">
        <f>IF(K7&gt;L7,3,IF(K7=L7,1,0))</f>
        <v>0</v>
      </c>
      <c r="N7" s="13">
        <v>0</v>
      </c>
      <c r="O7" s="14">
        <v>24</v>
      </c>
      <c r="P7" s="15">
        <f>IF(N7&gt;O7,3,IF(N7=O7,1,0))</f>
        <v>0</v>
      </c>
      <c r="Q7" s="16"/>
      <c r="R7" s="17"/>
      <c r="S7" s="18"/>
      <c r="T7" s="11">
        <f>S8</f>
        <v>0</v>
      </c>
      <c r="U7" s="11">
        <f>R8</f>
        <v>0</v>
      </c>
      <c r="V7" s="11">
        <f>Q8</f>
        <v>3</v>
      </c>
      <c r="W7" s="12">
        <f t="shared" si="0"/>
        <v>0</v>
      </c>
      <c r="X7" s="12">
        <f t="shared" si="0"/>
        <v>56</v>
      </c>
      <c r="Y7" s="12">
        <f>W7-X7</f>
        <v>-56</v>
      </c>
      <c r="Z7" s="12">
        <f>J7+M7+P7+S7</f>
        <v>0</v>
      </c>
      <c r="AA7" s="12">
        <f>Y7/100</f>
        <v>-0.56000000000000005</v>
      </c>
      <c r="AB7" s="12">
        <f>W7/10000</f>
        <v>0</v>
      </c>
      <c r="AC7" s="12">
        <f>Z7+AA7+AB7</f>
        <v>-0.56000000000000005</v>
      </c>
      <c r="AD7" s="142">
        <f>RANK(AC7,AC4:AC7)</f>
        <v>4</v>
      </c>
    </row>
    <row r="8" spans="1:30" ht="18.75" hidden="1" customHeight="1" x14ac:dyDescent="0.4">
      <c r="H8" s="22">
        <f>COUNTIF(J4:J7,3)</f>
        <v>2</v>
      </c>
      <c r="I8" s="22">
        <f>COUNTIF(J4:J7,1)</f>
        <v>0</v>
      </c>
      <c r="J8" s="22">
        <f>COUNTIF(J4:J7,0)</f>
        <v>1</v>
      </c>
      <c r="K8" s="22">
        <f>COUNTIF(M4:M7,3)</f>
        <v>0</v>
      </c>
      <c r="L8" s="22">
        <f>COUNTIF(M4:M7,1)</f>
        <v>1</v>
      </c>
      <c r="M8" s="22">
        <f>COUNTIF(M4:M7,0)</f>
        <v>2</v>
      </c>
      <c r="N8" s="22">
        <f>COUNTIF(P4:P7,3)</f>
        <v>0</v>
      </c>
      <c r="O8" s="22">
        <f>COUNTIF(P4:P7,1)</f>
        <v>1</v>
      </c>
      <c r="P8" s="22">
        <f>COUNTIF(P4:P7,0)</f>
        <v>2</v>
      </c>
      <c r="Q8" s="22">
        <f>COUNTIF(S4:S7,3)</f>
        <v>3</v>
      </c>
      <c r="R8" s="22">
        <f>COUNTIF(S4:S7,1)</f>
        <v>0</v>
      </c>
      <c r="S8" s="22">
        <f>COUNTIF(S4:S7,0)</f>
        <v>0</v>
      </c>
    </row>
    <row r="10" spans="1:30" ht="19.5" x14ac:dyDescent="0.4">
      <c r="B10" t="s">
        <v>13</v>
      </c>
      <c r="H10" s="140" t="s">
        <v>14</v>
      </c>
    </row>
    <row r="11" spans="1:30" x14ac:dyDescent="0.4">
      <c r="C11" s="489">
        <v>2</v>
      </c>
      <c r="D11" s="490"/>
      <c r="E11" s="490"/>
      <c r="F11" s="490"/>
      <c r="G11" s="491"/>
      <c r="H11" s="492" t="str">
        <f>C12</f>
        <v>FC高津A</v>
      </c>
      <c r="I11" s="492"/>
      <c r="J11" s="492"/>
      <c r="K11" s="492" t="str">
        <f>C13</f>
        <v>大久保SC-A</v>
      </c>
      <c r="L11" s="492"/>
      <c r="M11" s="492"/>
      <c r="N11" s="492" t="str">
        <f>C14</f>
        <v>ﾙｷﾅｽ印西C</v>
      </c>
      <c r="O11" s="492"/>
      <c r="P11" s="492"/>
      <c r="Q11" s="492" t="str">
        <f>C15</f>
        <v>FC高津E</v>
      </c>
      <c r="R11" s="492"/>
      <c r="S11" s="492"/>
      <c r="T11" s="2" t="s">
        <v>2</v>
      </c>
      <c r="U11" s="2" t="s">
        <v>3</v>
      </c>
      <c r="V11" s="2" t="s">
        <v>4</v>
      </c>
      <c r="W11" s="3" t="s">
        <v>5</v>
      </c>
      <c r="X11" s="3" t="s">
        <v>6</v>
      </c>
      <c r="Y11" s="3" t="s">
        <v>7</v>
      </c>
      <c r="Z11" s="3" t="s">
        <v>8</v>
      </c>
      <c r="AA11" s="2" t="s">
        <v>9</v>
      </c>
      <c r="AB11" s="2" t="s">
        <v>10</v>
      </c>
      <c r="AC11" s="2" t="s">
        <v>11</v>
      </c>
      <c r="AD11" s="3" t="s">
        <v>12</v>
      </c>
    </row>
    <row r="12" spans="1:30" ht="24.95" customHeight="1" x14ac:dyDescent="0.4">
      <c r="C12" s="525" t="s">
        <v>301</v>
      </c>
      <c r="D12" s="526"/>
      <c r="E12" s="526"/>
      <c r="F12" s="526"/>
      <c r="G12" s="527"/>
      <c r="H12" s="4"/>
      <c r="I12" s="5"/>
      <c r="J12" s="6"/>
      <c r="K12" s="7">
        <f>I13</f>
        <v>0</v>
      </c>
      <c r="L12" s="8">
        <f>H13</f>
        <v>12</v>
      </c>
      <c r="M12" s="9">
        <f>IF(K12&gt;L12,3,IF(K12=L12,1,0))</f>
        <v>0</v>
      </c>
      <c r="N12" s="7">
        <f>I14</f>
        <v>0</v>
      </c>
      <c r="O12" s="8">
        <f>H14</f>
        <v>4</v>
      </c>
      <c r="P12" s="9">
        <f>IF(N12&gt;O12,3,IF(N12=O12,1,0))</f>
        <v>0</v>
      </c>
      <c r="Q12" s="7">
        <f>I15</f>
        <v>2</v>
      </c>
      <c r="R12" s="8">
        <f>H15</f>
        <v>1</v>
      </c>
      <c r="S12" s="10">
        <f>IF(Q12&gt;R12,3,IF(Q12=R12,1,0))</f>
        <v>3</v>
      </c>
      <c r="T12" s="11">
        <f>J16</f>
        <v>1</v>
      </c>
      <c r="U12" s="11">
        <f>I16</f>
        <v>0</v>
      </c>
      <c r="V12" s="11">
        <f>H16</f>
        <v>2</v>
      </c>
      <c r="W12" s="12">
        <f>H12+K12+N12+Q12</f>
        <v>2</v>
      </c>
      <c r="X12" s="12">
        <f>I12+L12+O12+R12</f>
        <v>17</v>
      </c>
      <c r="Y12" s="12">
        <f>W12-X12</f>
        <v>-15</v>
      </c>
      <c r="Z12" s="12">
        <f>J12+M12+P12+S12</f>
        <v>3</v>
      </c>
      <c r="AA12" s="12">
        <f>Y12/100</f>
        <v>-0.15</v>
      </c>
      <c r="AB12" s="12">
        <f t="shared" ref="AB12:AB15" si="1">W12/10000</f>
        <v>2.0000000000000001E-4</v>
      </c>
      <c r="AC12" s="12">
        <f>Z12+AA12+AB12</f>
        <v>2.8502000000000001</v>
      </c>
      <c r="AD12" s="142">
        <f>RANK(AC12,AC12:AC15)</f>
        <v>4</v>
      </c>
    </row>
    <row r="13" spans="1:30" ht="24.95" customHeight="1" x14ac:dyDescent="0.4">
      <c r="C13" s="525" t="s">
        <v>427</v>
      </c>
      <c r="D13" s="526"/>
      <c r="E13" s="526"/>
      <c r="F13" s="526"/>
      <c r="G13" s="527"/>
      <c r="H13" s="13">
        <v>12</v>
      </c>
      <c r="I13" s="14">
        <v>0</v>
      </c>
      <c r="J13" s="15">
        <f>IF(H13&gt;I13,3,IF(H13=I13,1,0))</f>
        <v>3</v>
      </c>
      <c r="K13" s="16"/>
      <c r="L13" s="17"/>
      <c r="M13" s="18"/>
      <c r="N13" s="19">
        <f>L14</f>
        <v>6</v>
      </c>
      <c r="O13" s="20">
        <f>K14</f>
        <v>1</v>
      </c>
      <c r="P13" s="21">
        <f>IF(N13&gt;O13,3,IF(N13=O13,1,0))</f>
        <v>3</v>
      </c>
      <c r="Q13" s="19">
        <f>L15</f>
        <v>9</v>
      </c>
      <c r="R13" s="20">
        <f>K15</f>
        <v>1</v>
      </c>
      <c r="S13" s="15">
        <f>IF(Q13&gt;R13,3,IF(Q13=R13,1,0))</f>
        <v>3</v>
      </c>
      <c r="T13" s="11">
        <f>M16</f>
        <v>3</v>
      </c>
      <c r="U13" s="11">
        <f>L16</f>
        <v>0</v>
      </c>
      <c r="V13" s="11">
        <f>K16</f>
        <v>0</v>
      </c>
      <c r="W13" s="12">
        <f t="shared" ref="W13:X15" si="2">H13+K13+N13+Q13</f>
        <v>27</v>
      </c>
      <c r="X13" s="12">
        <f t="shared" si="2"/>
        <v>2</v>
      </c>
      <c r="Y13" s="12">
        <f t="shared" ref="Y13:Y15" si="3">W13-X13</f>
        <v>25</v>
      </c>
      <c r="Z13" s="12">
        <f t="shared" ref="Z13:Z15" si="4">J13+M13+P13+S13</f>
        <v>9</v>
      </c>
      <c r="AA13" s="12">
        <f t="shared" ref="AA13:AA15" si="5">Y13/100</f>
        <v>0.25</v>
      </c>
      <c r="AB13" s="12">
        <f t="shared" si="1"/>
        <v>2.7000000000000001E-3</v>
      </c>
      <c r="AC13" s="12">
        <f t="shared" ref="AC13:AC15" si="6">Z13+AA13+AB13</f>
        <v>9.2527000000000008</v>
      </c>
      <c r="AD13" s="142">
        <f>RANK(AC13,AC12:AC15)</f>
        <v>1</v>
      </c>
    </row>
    <row r="14" spans="1:30" ht="24.95" customHeight="1" x14ac:dyDescent="0.4">
      <c r="C14" s="525" t="s">
        <v>433</v>
      </c>
      <c r="D14" s="526"/>
      <c r="E14" s="526"/>
      <c r="F14" s="526"/>
      <c r="G14" s="527"/>
      <c r="H14" s="13">
        <v>4</v>
      </c>
      <c r="I14" s="14">
        <v>0</v>
      </c>
      <c r="J14" s="15">
        <f>IF(H14&gt;I14,3,IF(H14=I14,1,0))</f>
        <v>3</v>
      </c>
      <c r="K14" s="13">
        <v>1</v>
      </c>
      <c r="L14" s="14">
        <v>6</v>
      </c>
      <c r="M14" s="15">
        <f>IF(K14&gt;L14,3,IF(K14=L14,1,0))</f>
        <v>0</v>
      </c>
      <c r="N14" s="16"/>
      <c r="O14" s="17"/>
      <c r="P14" s="18"/>
      <c r="Q14" s="19">
        <f>O15</f>
        <v>1</v>
      </c>
      <c r="R14" s="20">
        <f>N15</f>
        <v>3</v>
      </c>
      <c r="S14" s="15">
        <f>IF(Q14&gt;R14,3,IF(Q14=R14,1,0))</f>
        <v>0</v>
      </c>
      <c r="T14" s="11">
        <f>P16</f>
        <v>1</v>
      </c>
      <c r="U14" s="11">
        <f>O16</f>
        <v>0</v>
      </c>
      <c r="V14" s="11">
        <f>N16</f>
        <v>2</v>
      </c>
      <c r="W14" s="12">
        <f t="shared" si="2"/>
        <v>6</v>
      </c>
      <c r="X14" s="12">
        <f t="shared" si="2"/>
        <v>9</v>
      </c>
      <c r="Y14" s="12">
        <f t="shared" si="3"/>
        <v>-3</v>
      </c>
      <c r="Z14" s="12">
        <f t="shared" si="4"/>
        <v>3</v>
      </c>
      <c r="AA14" s="12">
        <f t="shared" si="5"/>
        <v>-0.03</v>
      </c>
      <c r="AB14" s="12">
        <f t="shared" si="1"/>
        <v>5.9999999999999995E-4</v>
      </c>
      <c r="AC14" s="12">
        <f t="shared" si="6"/>
        <v>2.9706000000000001</v>
      </c>
      <c r="AD14" s="142">
        <f>RANK(AC14,AC12:AC15)</f>
        <v>2</v>
      </c>
    </row>
    <row r="15" spans="1:30" ht="24.95" customHeight="1" x14ac:dyDescent="0.4">
      <c r="C15" s="525" t="s">
        <v>425</v>
      </c>
      <c r="D15" s="526"/>
      <c r="E15" s="526"/>
      <c r="F15" s="526"/>
      <c r="G15" s="527"/>
      <c r="H15" s="13">
        <v>1</v>
      </c>
      <c r="I15" s="14">
        <v>2</v>
      </c>
      <c r="J15" s="15">
        <f>IF(H15&gt;I15,3,IF(H15=I15,1,0))</f>
        <v>0</v>
      </c>
      <c r="K15" s="13">
        <v>1</v>
      </c>
      <c r="L15" s="14">
        <v>9</v>
      </c>
      <c r="M15" s="15">
        <f>IF(K15&gt;L15,3,IF(K15=L15,1,0))</f>
        <v>0</v>
      </c>
      <c r="N15" s="13">
        <v>3</v>
      </c>
      <c r="O15" s="14">
        <v>1</v>
      </c>
      <c r="P15" s="15">
        <f>IF(N15&gt;O15,3,IF(N15=O15,1,0))</f>
        <v>3</v>
      </c>
      <c r="Q15" s="16"/>
      <c r="R15" s="17"/>
      <c r="S15" s="18"/>
      <c r="T15" s="11">
        <f>S16</f>
        <v>1</v>
      </c>
      <c r="U15" s="11">
        <f>R16</f>
        <v>0</v>
      </c>
      <c r="V15" s="11">
        <f>Q16</f>
        <v>2</v>
      </c>
      <c r="W15" s="12">
        <f t="shared" si="2"/>
        <v>5</v>
      </c>
      <c r="X15" s="12">
        <f t="shared" si="2"/>
        <v>12</v>
      </c>
      <c r="Y15" s="12">
        <f t="shared" si="3"/>
        <v>-7</v>
      </c>
      <c r="Z15" s="12">
        <f t="shared" si="4"/>
        <v>3</v>
      </c>
      <c r="AA15" s="12">
        <f t="shared" si="5"/>
        <v>-7.0000000000000007E-2</v>
      </c>
      <c r="AB15" s="12">
        <f t="shared" si="1"/>
        <v>5.0000000000000001E-4</v>
      </c>
      <c r="AC15" s="12">
        <f t="shared" si="6"/>
        <v>2.9305000000000003</v>
      </c>
      <c r="AD15" s="142">
        <f>RANK(AC15,AC12:AC15)</f>
        <v>3</v>
      </c>
    </row>
    <row r="16" spans="1:30" ht="18.75" hidden="1" customHeight="1" x14ac:dyDescent="0.4">
      <c r="H16" s="22">
        <f>COUNTIF(J12:J15,3)</f>
        <v>2</v>
      </c>
      <c r="I16" s="22">
        <f>COUNTIF(J12:J15,1)</f>
        <v>0</v>
      </c>
      <c r="J16" s="22">
        <f>COUNTIF(J12:J15,0)</f>
        <v>1</v>
      </c>
      <c r="K16" s="22">
        <f>COUNTIF(M12:M15,3)</f>
        <v>0</v>
      </c>
      <c r="L16" s="22">
        <f>COUNTIF(M12:M15,1)</f>
        <v>0</v>
      </c>
      <c r="M16" s="22">
        <f>COUNTIF(M12:M15,0)</f>
        <v>3</v>
      </c>
      <c r="N16" s="22">
        <f>COUNTIF(P12:P15,3)</f>
        <v>2</v>
      </c>
      <c r="O16" s="22">
        <f>COUNTIF(P12:P15,1)</f>
        <v>0</v>
      </c>
      <c r="P16" s="22">
        <f>COUNTIF(P12:P15,0)</f>
        <v>1</v>
      </c>
      <c r="Q16" s="22">
        <f>COUNTIF(S12:S15,3)</f>
        <v>2</v>
      </c>
      <c r="R16" s="22">
        <f>COUNTIF(S12:S15,1)</f>
        <v>0</v>
      </c>
      <c r="S16" s="22">
        <f>COUNTIF(S12:S15,0)</f>
        <v>1</v>
      </c>
    </row>
    <row r="18" spans="2:30" hidden="1" x14ac:dyDescent="0.4">
      <c r="B18" t="s">
        <v>15</v>
      </c>
      <c r="H18" t="s">
        <v>16</v>
      </c>
    </row>
    <row r="19" spans="2:30" hidden="1" x14ac:dyDescent="0.4">
      <c r="C19" s="489">
        <v>3</v>
      </c>
      <c r="D19" s="490"/>
      <c r="E19" s="490"/>
      <c r="F19" s="490"/>
      <c r="G19" s="491"/>
      <c r="H19" s="528" t="str">
        <f>C20</f>
        <v>ﾙｷﾅｽ印西A</v>
      </c>
      <c r="I19" s="529"/>
      <c r="J19" s="530"/>
      <c r="K19" s="528" t="str">
        <f>C21</f>
        <v>大久保SC-B</v>
      </c>
      <c r="L19" s="529"/>
      <c r="M19" s="530"/>
      <c r="N19" s="528" t="str">
        <f>C22</f>
        <v>AFU-C</v>
      </c>
      <c r="O19" s="529"/>
      <c r="P19" s="530"/>
      <c r="Q19" s="528" t="str">
        <f>C23</f>
        <v>FC高津B</v>
      </c>
      <c r="R19" s="529"/>
      <c r="S19" s="530"/>
      <c r="T19" s="2" t="s">
        <v>2</v>
      </c>
      <c r="U19" s="2" t="s">
        <v>3</v>
      </c>
      <c r="V19" s="2" t="s">
        <v>4</v>
      </c>
      <c r="W19" s="3" t="s">
        <v>5</v>
      </c>
      <c r="X19" s="3" t="s">
        <v>6</v>
      </c>
      <c r="Y19" s="3" t="s">
        <v>7</v>
      </c>
      <c r="Z19" s="3" t="s">
        <v>8</v>
      </c>
      <c r="AA19" s="2" t="s">
        <v>9</v>
      </c>
      <c r="AB19" s="2" t="s">
        <v>10</v>
      </c>
      <c r="AC19" s="2" t="s">
        <v>11</v>
      </c>
      <c r="AD19" s="3" t="s">
        <v>12</v>
      </c>
    </row>
    <row r="20" spans="2:30" ht="37.5" hidden="1" customHeight="1" x14ac:dyDescent="0.4">
      <c r="C20" s="473" t="s">
        <v>431</v>
      </c>
      <c r="D20" s="474"/>
      <c r="E20" s="474"/>
      <c r="F20" s="474"/>
      <c r="G20" s="475"/>
      <c r="H20" s="4"/>
      <c r="I20" s="5"/>
      <c r="J20" s="6"/>
      <c r="K20" s="7">
        <f>I21</f>
        <v>0</v>
      </c>
      <c r="L20" s="8">
        <f>H21</f>
        <v>0</v>
      </c>
      <c r="M20" s="9">
        <f>IF(K20&gt;L20,3,IF(K20=L20,1,0))</f>
        <v>1</v>
      </c>
      <c r="N20" s="7">
        <f>I22</f>
        <v>0</v>
      </c>
      <c r="O20" s="8">
        <f>H22</f>
        <v>0</v>
      </c>
      <c r="P20" s="9">
        <f>IF(N20&gt;O20,3,IF(N20=O20,1,0))</f>
        <v>1</v>
      </c>
      <c r="Q20" s="7">
        <f>I23</f>
        <v>0</v>
      </c>
      <c r="R20" s="8">
        <f>H23</f>
        <v>0</v>
      </c>
      <c r="S20" s="10">
        <f>IF(Q20&gt;R20,3,IF(Q20=R20,1,0))</f>
        <v>1</v>
      </c>
      <c r="T20" s="11">
        <f>J24</f>
        <v>0</v>
      </c>
      <c r="U20" s="11">
        <f>I24</f>
        <v>3</v>
      </c>
      <c r="V20" s="11">
        <f>H24</f>
        <v>0</v>
      </c>
      <c r="W20" s="12">
        <f>H20+K20+N20+Q20</f>
        <v>0</v>
      </c>
      <c r="X20" s="12">
        <f>I20+L20+O20+R20</f>
        <v>0</v>
      </c>
      <c r="Y20" s="12">
        <f>W20-X20</f>
        <v>0</v>
      </c>
      <c r="Z20" s="12">
        <f>J20+M20+P20+S20</f>
        <v>3</v>
      </c>
      <c r="AA20" s="12">
        <f>Y20/100</f>
        <v>0</v>
      </c>
      <c r="AB20" s="12">
        <f t="shared" ref="AB20:AB23" si="7">W20/10000</f>
        <v>0</v>
      </c>
      <c r="AC20" s="12">
        <f>Z20+AA20+AB20</f>
        <v>3</v>
      </c>
      <c r="AD20" s="12">
        <f>RANK(AC20,AC20:AC23)</f>
        <v>1</v>
      </c>
    </row>
    <row r="21" spans="2:30" ht="37.5" hidden="1" customHeight="1" x14ac:dyDescent="0.4">
      <c r="C21" s="473" t="s">
        <v>428</v>
      </c>
      <c r="D21" s="474"/>
      <c r="E21" s="474"/>
      <c r="F21" s="474"/>
      <c r="G21" s="475"/>
      <c r="H21" s="13"/>
      <c r="I21" s="14"/>
      <c r="J21" s="15">
        <f>IF(H21&gt;I21,3,IF(H21=I21,1,0))</f>
        <v>1</v>
      </c>
      <c r="K21" s="16"/>
      <c r="L21" s="17"/>
      <c r="M21" s="18"/>
      <c r="N21" s="19">
        <f>L22</f>
        <v>0</v>
      </c>
      <c r="O21" s="20">
        <f>K22</f>
        <v>0</v>
      </c>
      <c r="P21" s="21">
        <f>IF(N21&gt;O21,3,IF(N21=O21,1,0))</f>
        <v>1</v>
      </c>
      <c r="Q21" s="19">
        <f>L23</f>
        <v>0</v>
      </c>
      <c r="R21" s="20">
        <f>K23</f>
        <v>0</v>
      </c>
      <c r="S21" s="15">
        <f>IF(Q21&gt;R21,3,IF(Q21=R21,1,0))</f>
        <v>1</v>
      </c>
      <c r="T21" s="11">
        <f>M24</f>
        <v>0</v>
      </c>
      <c r="U21" s="11">
        <f>L24</f>
        <v>3</v>
      </c>
      <c r="V21" s="11">
        <f>K24</f>
        <v>0</v>
      </c>
      <c r="W21" s="12">
        <f t="shared" ref="W21:X23" si="8">H21+K21+N21+Q21</f>
        <v>0</v>
      </c>
      <c r="X21" s="12">
        <f t="shared" si="8"/>
        <v>0</v>
      </c>
      <c r="Y21" s="12">
        <f t="shared" ref="Y21:Y23" si="9">W21-X21</f>
        <v>0</v>
      </c>
      <c r="Z21" s="12">
        <f t="shared" ref="Z21:Z23" si="10">J21+M21+P21+S21</f>
        <v>3</v>
      </c>
      <c r="AA21" s="12">
        <f t="shared" ref="AA21:AA23" si="11">Y21/100</f>
        <v>0</v>
      </c>
      <c r="AB21" s="12">
        <f t="shared" si="7"/>
        <v>0</v>
      </c>
      <c r="AC21" s="12">
        <f t="shared" ref="AC21:AC23" si="12">Z21+AA21+AB21</f>
        <v>3</v>
      </c>
      <c r="AD21" s="12">
        <f>RANK(AC21,AC20:AC23)</f>
        <v>1</v>
      </c>
    </row>
    <row r="22" spans="2:30" ht="37.5" hidden="1" customHeight="1" x14ac:dyDescent="0.4">
      <c r="C22" s="473" t="s">
        <v>434</v>
      </c>
      <c r="D22" s="474"/>
      <c r="E22" s="474"/>
      <c r="F22" s="474"/>
      <c r="G22" s="475"/>
      <c r="H22" s="13"/>
      <c r="I22" s="14"/>
      <c r="J22" s="15">
        <f>IF(H22&gt;I22,3,IF(H22=I22,1,0))</f>
        <v>1</v>
      </c>
      <c r="K22" s="13"/>
      <c r="L22" s="14"/>
      <c r="M22" s="15">
        <f>IF(K22&gt;L22,3,IF(K22=L22,1,0))</f>
        <v>1</v>
      </c>
      <c r="N22" s="16"/>
      <c r="O22" s="17"/>
      <c r="P22" s="18"/>
      <c r="Q22" s="19">
        <f>O23</f>
        <v>0</v>
      </c>
      <c r="R22" s="20">
        <f>N23</f>
        <v>0</v>
      </c>
      <c r="S22" s="15">
        <f>IF(Q22&gt;R22,3,IF(Q22=R22,1,0))</f>
        <v>1</v>
      </c>
      <c r="T22" s="11">
        <f>P24</f>
        <v>0</v>
      </c>
      <c r="U22" s="11">
        <f>O24</f>
        <v>3</v>
      </c>
      <c r="V22" s="11">
        <f>N24</f>
        <v>0</v>
      </c>
      <c r="W22" s="12">
        <f t="shared" si="8"/>
        <v>0</v>
      </c>
      <c r="X22" s="12">
        <f t="shared" si="8"/>
        <v>0</v>
      </c>
      <c r="Y22" s="12">
        <f t="shared" si="9"/>
        <v>0</v>
      </c>
      <c r="Z22" s="12">
        <f t="shared" si="10"/>
        <v>3</v>
      </c>
      <c r="AA22" s="12">
        <f t="shared" si="11"/>
        <v>0</v>
      </c>
      <c r="AB22" s="12">
        <f t="shared" si="7"/>
        <v>0</v>
      </c>
      <c r="AC22" s="12">
        <f t="shared" si="12"/>
        <v>3</v>
      </c>
      <c r="AD22" s="12">
        <f>RANK(AC22,AC20:AC23)</f>
        <v>1</v>
      </c>
    </row>
    <row r="23" spans="2:30" ht="37.5" hidden="1" customHeight="1" x14ac:dyDescent="0.4">
      <c r="C23" s="473" t="s">
        <v>303</v>
      </c>
      <c r="D23" s="474"/>
      <c r="E23" s="474"/>
      <c r="F23" s="474"/>
      <c r="G23" s="475"/>
      <c r="H23" s="13"/>
      <c r="I23" s="14"/>
      <c r="J23" s="15">
        <f>IF(H23&gt;I23,3,IF(H23=I23,1,0))</f>
        <v>1</v>
      </c>
      <c r="K23" s="13"/>
      <c r="L23" s="14"/>
      <c r="M23" s="15">
        <f>IF(K23&gt;L23,3,IF(K23=L23,1,0))</f>
        <v>1</v>
      </c>
      <c r="N23" s="13"/>
      <c r="O23" s="14"/>
      <c r="P23" s="15">
        <f>IF(N23&gt;O23,3,IF(N23=O23,1,0))</f>
        <v>1</v>
      </c>
      <c r="Q23" s="16"/>
      <c r="R23" s="17"/>
      <c r="S23" s="18"/>
      <c r="T23" s="11">
        <f>S24</f>
        <v>0</v>
      </c>
      <c r="U23" s="11">
        <f>R24</f>
        <v>3</v>
      </c>
      <c r="V23" s="11">
        <f>Q24</f>
        <v>0</v>
      </c>
      <c r="W23" s="12">
        <f t="shared" si="8"/>
        <v>0</v>
      </c>
      <c r="X23" s="12">
        <f t="shared" si="8"/>
        <v>0</v>
      </c>
      <c r="Y23" s="12">
        <f t="shared" si="9"/>
        <v>0</v>
      </c>
      <c r="Z23" s="12">
        <f t="shared" si="10"/>
        <v>3</v>
      </c>
      <c r="AA23" s="12">
        <f t="shared" si="11"/>
        <v>0</v>
      </c>
      <c r="AB23" s="12">
        <f t="shared" si="7"/>
        <v>0</v>
      </c>
      <c r="AC23" s="12">
        <f t="shared" si="12"/>
        <v>3</v>
      </c>
      <c r="AD23" s="12">
        <f>RANK(AC23,AC20:AC23)</f>
        <v>1</v>
      </c>
    </row>
    <row r="24" spans="2:30" ht="18.75" hidden="1" customHeight="1" x14ac:dyDescent="0.4">
      <c r="H24" s="22">
        <f>COUNTIF(J20:J23,3)</f>
        <v>0</v>
      </c>
      <c r="I24" s="22">
        <f>COUNTIF(J20:J23,1)</f>
        <v>3</v>
      </c>
      <c r="J24" s="22">
        <f>COUNTIF(J20:J23,0)</f>
        <v>0</v>
      </c>
      <c r="K24" s="22">
        <f>COUNTIF(M20:M23,3)</f>
        <v>0</v>
      </c>
      <c r="L24" s="22">
        <f>COUNTIF(M20:M23,1)</f>
        <v>3</v>
      </c>
      <c r="M24" s="22">
        <f>COUNTIF(M20:M23,0)</f>
        <v>0</v>
      </c>
      <c r="N24" s="22">
        <f>COUNTIF(P20:P23,3)</f>
        <v>0</v>
      </c>
      <c r="O24" s="22">
        <f>COUNTIF(P20:P23,1)</f>
        <v>3</v>
      </c>
      <c r="P24" s="22">
        <f>COUNTIF(P20:P23,0)</f>
        <v>0</v>
      </c>
      <c r="Q24" s="22">
        <f>COUNTIF(S20:S23,3)</f>
        <v>0</v>
      </c>
      <c r="R24" s="22">
        <f>COUNTIF(S20:S23,1)</f>
        <v>3</v>
      </c>
      <c r="S24" s="22">
        <f>COUNTIF(S20:S23,0)</f>
        <v>0</v>
      </c>
    </row>
    <row r="25" spans="2:30" hidden="1" x14ac:dyDescent="0.4"/>
    <row r="26" spans="2:30" hidden="1" x14ac:dyDescent="0.4">
      <c r="B26" t="s">
        <v>17</v>
      </c>
      <c r="H26" t="s">
        <v>18</v>
      </c>
    </row>
    <row r="27" spans="2:30" hidden="1" x14ac:dyDescent="0.4">
      <c r="C27" s="489">
        <v>4</v>
      </c>
      <c r="D27" s="490"/>
      <c r="E27" s="490"/>
      <c r="F27" s="490"/>
      <c r="G27" s="491"/>
      <c r="H27" s="528" t="str">
        <f>C28</f>
        <v>八原SSS</v>
      </c>
      <c r="I27" s="529"/>
      <c r="J27" s="530"/>
      <c r="K27" s="528" t="str">
        <f>C29</f>
        <v>AFU-B</v>
      </c>
      <c r="L27" s="529"/>
      <c r="M27" s="530"/>
      <c r="N27" s="528" t="str">
        <f>C30</f>
        <v>FC高津C</v>
      </c>
      <c r="O27" s="529"/>
      <c r="P27" s="530"/>
      <c r="Q27" s="528" t="str">
        <f>C31</f>
        <v>ﾙｷﾅｽ印西B</v>
      </c>
      <c r="R27" s="529"/>
      <c r="S27" s="530"/>
      <c r="T27" s="2" t="s">
        <v>2</v>
      </c>
      <c r="U27" s="2" t="s">
        <v>3</v>
      </c>
      <c r="V27" s="2" t="s">
        <v>4</v>
      </c>
      <c r="W27" s="3" t="s">
        <v>5</v>
      </c>
      <c r="X27" s="3" t="s">
        <v>6</v>
      </c>
      <c r="Y27" s="3" t="s">
        <v>7</v>
      </c>
      <c r="Z27" s="3" t="s">
        <v>8</v>
      </c>
      <c r="AA27" s="2" t="s">
        <v>9</v>
      </c>
      <c r="AB27" s="2" t="s">
        <v>10</v>
      </c>
      <c r="AC27" s="2" t="s">
        <v>11</v>
      </c>
      <c r="AD27" s="3" t="s">
        <v>12</v>
      </c>
    </row>
    <row r="28" spans="2:30" ht="37.5" hidden="1" customHeight="1" x14ac:dyDescent="0.4">
      <c r="C28" s="473" t="s">
        <v>429</v>
      </c>
      <c r="D28" s="474"/>
      <c r="E28" s="474"/>
      <c r="F28" s="474"/>
      <c r="G28" s="475"/>
      <c r="H28" s="4"/>
      <c r="I28" s="5"/>
      <c r="J28" s="6"/>
      <c r="K28" s="7">
        <f>I29</f>
        <v>0</v>
      </c>
      <c r="L28" s="8">
        <f>H29</f>
        <v>0</v>
      </c>
      <c r="M28" s="9">
        <f>IF(K28&gt;L28,3,IF(K28=L28,1,0))</f>
        <v>1</v>
      </c>
      <c r="N28" s="7">
        <f>I30</f>
        <v>0</v>
      </c>
      <c r="O28" s="8">
        <f>H30</f>
        <v>0</v>
      </c>
      <c r="P28" s="9">
        <f>IF(N28&gt;O28,3,IF(N28=O28,1,0))</f>
        <v>1</v>
      </c>
      <c r="Q28" s="7">
        <f>I31</f>
        <v>0</v>
      </c>
      <c r="R28" s="8">
        <f>H31</f>
        <v>0</v>
      </c>
      <c r="S28" s="10">
        <f>IF(Q28&gt;R28,3,IF(Q28=R28,1,0))</f>
        <v>1</v>
      </c>
      <c r="T28" s="11">
        <f>J32</f>
        <v>0</v>
      </c>
      <c r="U28" s="11">
        <f>I32</f>
        <v>3</v>
      </c>
      <c r="V28" s="11">
        <f>H32</f>
        <v>0</v>
      </c>
      <c r="W28" s="12">
        <f>H28+K28+N28+Q28</f>
        <v>0</v>
      </c>
      <c r="X28" s="12">
        <f>I28+L28+O28+R28</f>
        <v>0</v>
      </c>
      <c r="Y28" s="12">
        <f>W28-X28</f>
        <v>0</v>
      </c>
      <c r="Z28" s="12">
        <f>J28+M28+P28+S28</f>
        <v>3</v>
      </c>
      <c r="AA28" s="12">
        <f>Y28/100</f>
        <v>0</v>
      </c>
      <c r="AB28" s="12">
        <f t="shared" ref="AB28:AB31" si="13">W28/10000</f>
        <v>0</v>
      </c>
      <c r="AC28" s="12">
        <f>Z28+AA28+AB28</f>
        <v>3</v>
      </c>
      <c r="AD28" s="12">
        <f>RANK(AC28,AC28:AC31)</f>
        <v>1</v>
      </c>
    </row>
    <row r="29" spans="2:30" ht="37.5" hidden="1" customHeight="1" x14ac:dyDescent="0.4">
      <c r="C29" s="473" t="s">
        <v>422</v>
      </c>
      <c r="D29" s="474"/>
      <c r="E29" s="474"/>
      <c r="F29" s="474"/>
      <c r="G29" s="475"/>
      <c r="H29" s="13"/>
      <c r="I29" s="14"/>
      <c r="J29" s="15">
        <f>IF(H29&gt;I29,3,IF(H29=I29,1,0))</f>
        <v>1</v>
      </c>
      <c r="K29" s="16"/>
      <c r="L29" s="17"/>
      <c r="M29" s="18"/>
      <c r="N29" s="19">
        <f>L30</f>
        <v>0</v>
      </c>
      <c r="O29" s="20">
        <f>K30</f>
        <v>0</v>
      </c>
      <c r="P29" s="21">
        <f>IF(N29&gt;O29,3,IF(N29=O29,1,0))</f>
        <v>1</v>
      </c>
      <c r="Q29" s="19">
        <f>L31</f>
        <v>0</v>
      </c>
      <c r="R29" s="20">
        <f>K31</f>
        <v>0</v>
      </c>
      <c r="S29" s="15">
        <f>IF(Q29&gt;R29,3,IF(Q29=R29,1,0))</f>
        <v>1</v>
      </c>
      <c r="T29" s="11">
        <f>M32</f>
        <v>0</v>
      </c>
      <c r="U29" s="11">
        <f>L32</f>
        <v>3</v>
      </c>
      <c r="V29" s="11">
        <f>K32</f>
        <v>0</v>
      </c>
      <c r="W29" s="12">
        <f t="shared" ref="W29:X31" si="14">H29+K29+N29+Q29</f>
        <v>0</v>
      </c>
      <c r="X29" s="12">
        <f t="shared" si="14"/>
        <v>0</v>
      </c>
      <c r="Y29" s="12">
        <f t="shared" ref="Y29:Y31" si="15">W29-X29</f>
        <v>0</v>
      </c>
      <c r="Z29" s="12">
        <f t="shared" ref="Z29:Z31" si="16">J29+M29+P29+S29</f>
        <v>3</v>
      </c>
      <c r="AA29" s="12">
        <f t="shared" ref="AA29:AA31" si="17">Y29/100</f>
        <v>0</v>
      </c>
      <c r="AB29" s="12">
        <f t="shared" si="13"/>
        <v>0</v>
      </c>
      <c r="AC29" s="12">
        <f t="shared" ref="AC29:AC31" si="18">Z29+AA29+AB29</f>
        <v>3</v>
      </c>
      <c r="AD29" s="12">
        <f>RANK(AC29,AC28:AC31)</f>
        <v>1</v>
      </c>
    </row>
    <row r="30" spans="2:30" ht="37.5" hidden="1" customHeight="1" x14ac:dyDescent="0.4">
      <c r="C30" s="473" t="s">
        <v>305</v>
      </c>
      <c r="D30" s="474"/>
      <c r="E30" s="474"/>
      <c r="F30" s="474"/>
      <c r="G30" s="475"/>
      <c r="H30" s="13"/>
      <c r="I30" s="14"/>
      <c r="J30" s="15">
        <f>IF(H30&gt;I30,3,IF(H30=I30,1,0))</f>
        <v>1</v>
      </c>
      <c r="K30" s="13"/>
      <c r="L30" s="14"/>
      <c r="M30" s="15">
        <f>IF(K30&gt;L30,3,IF(K30=L30,1,0))</f>
        <v>1</v>
      </c>
      <c r="N30" s="16"/>
      <c r="O30" s="17"/>
      <c r="P30" s="18"/>
      <c r="Q30" s="19">
        <f>O31</f>
        <v>0</v>
      </c>
      <c r="R30" s="20">
        <f>N31</f>
        <v>0</v>
      </c>
      <c r="S30" s="15">
        <f>IF(Q30&gt;R30,3,IF(Q30=R30,1,0))</f>
        <v>1</v>
      </c>
      <c r="T30" s="11">
        <f>P32</f>
        <v>0</v>
      </c>
      <c r="U30" s="11">
        <f>O32</f>
        <v>3</v>
      </c>
      <c r="V30" s="11">
        <f>N32</f>
        <v>0</v>
      </c>
      <c r="W30" s="12">
        <f t="shared" si="14"/>
        <v>0</v>
      </c>
      <c r="X30" s="12">
        <f t="shared" si="14"/>
        <v>0</v>
      </c>
      <c r="Y30" s="12">
        <f t="shared" si="15"/>
        <v>0</v>
      </c>
      <c r="Z30" s="12">
        <f t="shared" si="16"/>
        <v>3</v>
      </c>
      <c r="AA30" s="12">
        <f t="shared" si="17"/>
        <v>0</v>
      </c>
      <c r="AB30" s="12">
        <f t="shared" si="13"/>
        <v>0</v>
      </c>
      <c r="AC30" s="12">
        <f t="shared" si="18"/>
        <v>3</v>
      </c>
      <c r="AD30" s="12">
        <f>RANK(AC30,AC28:AC31)</f>
        <v>1</v>
      </c>
    </row>
    <row r="31" spans="2:30" ht="37.5" hidden="1" customHeight="1" x14ac:dyDescent="0.4">
      <c r="C31" s="473" t="s">
        <v>432</v>
      </c>
      <c r="D31" s="474"/>
      <c r="E31" s="474"/>
      <c r="F31" s="474"/>
      <c r="G31" s="475"/>
      <c r="H31" s="13"/>
      <c r="I31" s="14"/>
      <c r="J31" s="15">
        <f>IF(H31&gt;I31,3,IF(H31=I31,1,0))</f>
        <v>1</v>
      </c>
      <c r="K31" s="13"/>
      <c r="L31" s="14"/>
      <c r="M31" s="15">
        <f>IF(K31&gt;L31,3,IF(K31=L31,1,0))</f>
        <v>1</v>
      </c>
      <c r="N31" s="13"/>
      <c r="O31" s="14"/>
      <c r="P31" s="15">
        <f>IF(N31&gt;O31,3,IF(N31=O31,1,0))</f>
        <v>1</v>
      </c>
      <c r="Q31" s="16"/>
      <c r="R31" s="17"/>
      <c r="S31" s="18"/>
      <c r="T31" s="11">
        <f>S32</f>
        <v>0</v>
      </c>
      <c r="U31" s="11">
        <f>R32</f>
        <v>3</v>
      </c>
      <c r="V31" s="11">
        <f>Q32</f>
        <v>0</v>
      </c>
      <c r="W31" s="12">
        <f t="shared" si="14"/>
        <v>0</v>
      </c>
      <c r="X31" s="12">
        <f t="shared" si="14"/>
        <v>0</v>
      </c>
      <c r="Y31" s="12">
        <f t="shared" si="15"/>
        <v>0</v>
      </c>
      <c r="Z31" s="12">
        <f t="shared" si="16"/>
        <v>3</v>
      </c>
      <c r="AA31" s="12">
        <f t="shared" si="17"/>
        <v>0</v>
      </c>
      <c r="AB31" s="12">
        <f t="shared" si="13"/>
        <v>0</v>
      </c>
      <c r="AC31" s="12">
        <f t="shared" si="18"/>
        <v>3</v>
      </c>
      <c r="AD31" s="12">
        <f>RANK(AC31,AC28:AC31)</f>
        <v>1</v>
      </c>
    </row>
    <row r="32" spans="2:30" ht="18.75" hidden="1" customHeight="1" x14ac:dyDescent="0.4">
      <c r="H32" s="22">
        <f>COUNTIF(J28:J31,3)</f>
        <v>0</v>
      </c>
      <c r="I32" s="22">
        <f>COUNTIF(J28:J31,1)</f>
        <v>3</v>
      </c>
      <c r="J32" s="22">
        <f>COUNTIF(J28:J31,0)</f>
        <v>0</v>
      </c>
      <c r="K32" s="22">
        <f>COUNTIF(M28:M31,3)</f>
        <v>0</v>
      </c>
      <c r="L32" s="22">
        <f>COUNTIF(M28:M31,1)</f>
        <v>3</v>
      </c>
      <c r="M32" s="22">
        <f>COUNTIF(M28:M31,0)</f>
        <v>0</v>
      </c>
      <c r="N32" s="22">
        <f>COUNTIF(P28:P31,3)</f>
        <v>0</v>
      </c>
      <c r="O32" s="22">
        <f>COUNTIF(P28:P31,1)</f>
        <v>3</v>
      </c>
      <c r="P32" s="22">
        <f>COUNTIF(P28:P31,0)</f>
        <v>0</v>
      </c>
      <c r="Q32" s="22">
        <f>COUNTIF(S28:S31,3)</f>
        <v>0</v>
      </c>
      <c r="R32" s="22">
        <f>COUNTIF(S28:S31,1)</f>
        <v>3</v>
      </c>
      <c r="S32" s="22">
        <f>COUNTIF(S28:S31,0)</f>
        <v>0</v>
      </c>
    </row>
    <row r="33" spans="2:31" ht="19.5" x14ac:dyDescent="0.4">
      <c r="B33" t="s">
        <v>15</v>
      </c>
      <c r="H33" s="140" t="s">
        <v>16</v>
      </c>
    </row>
    <row r="34" spans="2:31" x14ac:dyDescent="0.4">
      <c r="C34" s="489">
        <v>3</v>
      </c>
      <c r="D34" s="490"/>
      <c r="E34" s="490"/>
      <c r="F34" s="490"/>
      <c r="G34" s="491"/>
      <c r="H34" s="492" t="str">
        <f>C35</f>
        <v>ﾙｷﾅｽ印西A</v>
      </c>
      <c r="I34" s="492"/>
      <c r="J34" s="492"/>
      <c r="K34" s="492" t="str">
        <f>C36</f>
        <v>大久保SC-B</v>
      </c>
      <c r="L34" s="492"/>
      <c r="M34" s="492"/>
      <c r="N34" s="492" t="str">
        <f>C37</f>
        <v>AFU-C</v>
      </c>
      <c r="O34" s="492"/>
      <c r="P34" s="492"/>
      <c r="Q34" s="492" t="str">
        <f>C38</f>
        <v>FC高津B</v>
      </c>
      <c r="R34" s="492"/>
      <c r="S34" s="492"/>
      <c r="T34" s="2" t="s">
        <v>2</v>
      </c>
      <c r="U34" s="2" t="s">
        <v>3</v>
      </c>
      <c r="V34" s="2" t="s">
        <v>4</v>
      </c>
      <c r="W34" s="3" t="s">
        <v>5</v>
      </c>
      <c r="X34" s="3" t="s">
        <v>6</v>
      </c>
      <c r="Y34" s="3" t="s">
        <v>7</v>
      </c>
      <c r="Z34" s="3" t="s">
        <v>8</v>
      </c>
      <c r="AA34" s="2" t="s">
        <v>9</v>
      </c>
      <c r="AB34" s="2" t="s">
        <v>10</v>
      </c>
      <c r="AC34" s="2" t="s">
        <v>11</v>
      </c>
      <c r="AD34" s="3" t="s">
        <v>12</v>
      </c>
    </row>
    <row r="35" spans="2:31" ht="24.95" customHeight="1" x14ac:dyDescent="0.4">
      <c r="C35" s="525" t="s">
        <v>431</v>
      </c>
      <c r="D35" s="526"/>
      <c r="E35" s="526"/>
      <c r="F35" s="526"/>
      <c r="G35" s="527"/>
      <c r="H35" s="4"/>
      <c r="I35" s="5"/>
      <c r="J35" s="6"/>
      <c r="K35" s="7">
        <f>I36</f>
        <v>9</v>
      </c>
      <c r="L35" s="8">
        <f>H36</f>
        <v>0</v>
      </c>
      <c r="M35" s="9">
        <f>IF(K35&gt;L35,3,IF(K35=L35,1,0))</f>
        <v>3</v>
      </c>
      <c r="N35" s="7">
        <f>I37</f>
        <v>4</v>
      </c>
      <c r="O35" s="8">
        <f>H37</f>
        <v>1</v>
      </c>
      <c r="P35" s="9">
        <f>IF(N35&gt;O35,3,IF(N35=O35,1,0))</f>
        <v>3</v>
      </c>
      <c r="Q35" s="7">
        <f>I38</f>
        <v>16</v>
      </c>
      <c r="R35" s="8">
        <f>H38</f>
        <v>1</v>
      </c>
      <c r="S35" s="10">
        <f>IF(Q35&gt;R35,3,IF(Q35=R35,1,0))</f>
        <v>3</v>
      </c>
      <c r="T35" s="173" t="s">
        <v>442</v>
      </c>
      <c r="U35" s="173" t="s">
        <v>445</v>
      </c>
      <c r="V35" s="173" t="s">
        <v>445</v>
      </c>
      <c r="W35" s="12">
        <f>H35+K35+N35+Q35</f>
        <v>29</v>
      </c>
      <c r="X35" s="12">
        <f>I35+L35+O35+R35</f>
        <v>2</v>
      </c>
      <c r="Y35" s="12">
        <f>W35-X35</f>
        <v>27</v>
      </c>
      <c r="Z35" s="12">
        <f>J35+M35+P35+S35</f>
        <v>9</v>
      </c>
      <c r="AA35" s="12">
        <f>Y35/100</f>
        <v>0.27</v>
      </c>
      <c r="AB35" s="12">
        <f t="shared" ref="AB35:AB38" si="19">W35/10000</f>
        <v>2.8999999999999998E-3</v>
      </c>
      <c r="AC35" s="12">
        <f>Z35+AA35+AB35</f>
        <v>9.2728999999999999</v>
      </c>
      <c r="AD35" s="142">
        <f>RANK(AC35,AC35:AC38)</f>
        <v>1</v>
      </c>
      <c r="AE35" s="76"/>
    </row>
    <row r="36" spans="2:31" ht="24.95" customHeight="1" x14ac:dyDescent="0.4">
      <c r="C36" s="525" t="s">
        <v>428</v>
      </c>
      <c r="D36" s="526"/>
      <c r="E36" s="526"/>
      <c r="F36" s="526"/>
      <c r="G36" s="527"/>
      <c r="H36" s="13">
        <v>0</v>
      </c>
      <c r="I36" s="14">
        <v>9</v>
      </c>
      <c r="J36" s="15">
        <f>IF(H36&gt;I36,3,IF(H36=I36,1,0))</f>
        <v>0</v>
      </c>
      <c r="K36" s="16"/>
      <c r="L36" s="17"/>
      <c r="M36" s="18"/>
      <c r="N36" s="19">
        <f>L37</f>
        <v>1</v>
      </c>
      <c r="O36" s="20">
        <f>K37</f>
        <v>5</v>
      </c>
      <c r="P36" s="21">
        <f>IF(N36&gt;O36,3,IF(N36=O36,1,0))</f>
        <v>0</v>
      </c>
      <c r="Q36" s="19">
        <f>L38</f>
        <v>1</v>
      </c>
      <c r="R36" s="20">
        <f>K38</f>
        <v>1</v>
      </c>
      <c r="S36" s="15">
        <f>IF(Q36&gt;R36,3,IF(Q36=R36,1,0))</f>
        <v>1</v>
      </c>
      <c r="T36" s="173" t="s">
        <v>445</v>
      </c>
      <c r="U36" s="173" t="s">
        <v>444</v>
      </c>
      <c r="V36" s="173" t="s">
        <v>443</v>
      </c>
      <c r="W36" s="12">
        <f t="shared" ref="W36:W38" si="20">H36+K36+N36+Q36</f>
        <v>2</v>
      </c>
      <c r="X36" s="12">
        <f t="shared" ref="X36:X38" si="21">I36+L36+O36+R36</f>
        <v>15</v>
      </c>
      <c r="Y36" s="12">
        <f t="shared" ref="Y36:Y38" si="22">W36-X36</f>
        <v>-13</v>
      </c>
      <c r="Z36" s="12">
        <f t="shared" ref="Z36:Z38" si="23">J36+M36+P36+S36</f>
        <v>1</v>
      </c>
      <c r="AA36" s="12">
        <f t="shared" ref="AA36:AA38" si="24">Y36/100</f>
        <v>-0.13</v>
      </c>
      <c r="AB36" s="12">
        <f t="shared" si="19"/>
        <v>2.0000000000000001E-4</v>
      </c>
      <c r="AC36" s="12">
        <f t="shared" ref="AC36:AC38" si="25">Z36+AA36+AB36</f>
        <v>0.87019999999999997</v>
      </c>
      <c r="AD36" s="142">
        <f>RANK(AC36,AC35:AC38)</f>
        <v>3</v>
      </c>
      <c r="AE36" s="141"/>
    </row>
    <row r="37" spans="2:31" ht="24.95" customHeight="1" x14ac:dyDescent="0.4">
      <c r="C37" s="525" t="s">
        <v>434</v>
      </c>
      <c r="D37" s="526"/>
      <c r="E37" s="526"/>
      <c r="F37" s="526"/>
      <c r="G37" s="527"/>
      <c r="H37" s="13">
        <v>1</v>
      </c>
      <c r="I37" s="14">
        <v>4</v>
      </c>
      <c r="J37" s="15">
        <f>IF(H37&gt;I37,3,IF(H37=I37,1,0))</f>
        <v>0</v>
      </c>
      <c r="K37" s="13">
        <v>5</v>
      </c>
      <c r="L37" s="14">
        <v>1</v>
      </c>
      <c r="M37" s="15">
        <f>IF(K37&gt;L37,3,IF(K37=L37,1,0))</f>
        <v>3</v>
      </c>
      <c r="N37" s="16"/>
      <c r="O37" s="17"/>
      <c r="P37" s="18"/>
      <c r="Q37" s="19">
        <f>O38</f>
        <v>7</v>
      </c>
      <c r="R37" s="20">
        <f>N38</f>
        <v>1</v>
      </c>
      <c r="S37" s="15">
        <f>IF(Q37&gt;R37,3,IF(Q37=R37,1,0))</f>
        <v>3</v>
      </c>
      <c r="T37" s="173" t="s">
        <v>443</v>
      </c>
      <c r="U37" s="173" t="s">
        <v>445</v>
      </c>
      <c r="V37" s="173" t="s">
        <v>444</v>
      </c>
      <c r="W37" s="12">
        <f t="shared" si="20"/>
        <v>13</v>
      </c>
      <c r="X37" s="12">
        <f t="shared" si="21"/>
        <v>6</v>
      </c>
      <c r="Y37" s="12">
        <f t="shared" si="22"/>
        <v>7</v>
      </c>
      <c r="Z37" s="12">
        <f t="shared" si="23"/>
        <v>6</v>
      </c>
      <c r="AA37" s="12">
        <f t="shared" si="24"/>
        <v>7.0000000000000007E-2</v>
      </c>
      <c r="AB37" s="12">
        <f t="shared" si="19"/>
        <v>1.2999999999999999E-3</v>
      </c>
      <c r="AC37" s="12">
        <f t="shared" si="25"/>
        <v>6.0712999999999999</v>
      </c>
      <c r="AD37" s="142">
        <f>RANK(AC37,AC35:AC38)</f>
        <v>2</v>
      </c>
      <c r="AE37" s="141"/>
    </row>
    <row r="38" spans="2:31" ht="24.95" customHeight="1" x14ac:dyDescent="0.4">
      <c r="C38" s="525" t="s">
        <v>303</v>
      </c>
      <c r="D38" s="526"/>
      <c r="E38" s="526"/>
      <c r="F38" s="526"/>
      <c r="G38" s="527"/>
      <c r="H38" s="13">
        <v>1</v>
      </c>
      <c r="I38" s="14">
        <v>16</v>
      </c>
      <c r="J38" s="15">
        <f>IF(H38&gt;I38,3,IF(H38=I38,1,0))</f>
        <v>0</v>
      </c>
      <c r="K38" s="13">
        <v>1</v>
      </c>
      <c r="L38" s="14">
        <v>1</v>
      </c>
      <c r="M38" s="15">
        <f>IF(K38&gt;L38,3,IF(K38=L38,1,0))</f>
        <v>1</v>
      </c>
      <c r="N38" s="13">
        <v>1</v>
      </c>
      <c r="O38" s="14">
        <v>7</v>
      </c>
      <c r="P38" s="15">
        <f>IF(N38&gt;O38,3,IF(N38=O38,1,0))</f>
        <v>0</v>
      </c>
      <c r="Q38" s="16"/>
      <c r="R38" s="17"/>
      <c r="S38" s="18"/>
      <c r="T38" s="173" t="s">
        <v>445</v>
      </c>
      <c r="U38" s="173" t="s">
        <v>444</v>
      </c>
      <c r="V38" s="173" t="s">
        <v>443</v>
      </c>
      <c r="W38" s="12">
        <f t="shared" si="20"/>
        <v>3</v>
      </c>
      <c r="X38" s="12">
        <f t="shared" si="21"/>
        <v>24</v>
      </c>
      <c r="Y38" s="12">
        <f t="shared" si="22"/>
        <v>-21</v>
      </c>
      <c r="Z38" s="12">
        <f t="shared" si="23"/>
        <v>1</v>
      </c>
      <c r="AA38" s="12">
        <f t="shared" si="24"/>
        <v>-0.21</v>
      </c>
      <c r="AB38" s="12">
        <f t="shared" si="19"/>
        <v>2.9999999999999997E-4</v>
      </c>
      <c r="AC38" s="12">
        <f t="shared" si="25"/>
        <v>0.7903</v>
      </c>
      <c r="AD38" s="142">
        <f>RANK(AC38,AC35:AC38)</f>
        <v>4</v>
      </c>
      <c r="AE38" s="141"/>
    </row>
    <row r="39" spans="2:31" ht="18.75" customHeight="1" x14ac:dyDescent="0.4">
      <c r="AE39" s="141"/>
    </row>
    <row r="40" spans="2:31" ht="18.75" customHeight="1" x14ac:dyDescent="0.4">
      <c r="B40" t="s">
        <v>17</v>
      </c>
      <c r="H40" s="140" t="s">
        <v>18</v>
      </c>
      <c r="AE40" s="141"/>
    </row>
    <row r="41" spans="2:31" ht="18.75" customHeight="1" x14ac:dyDescent="0.4">
      <c r="C41" s="489">
        <v>4</v>
      </c>
      <c r="D41" s="490"/>
      <c r="E41" s="490"/>
      <c r="F41" s="490"/>
      <c r="G41" s="491"/>
      <c r="H41" s="492" t="str">
        <f>C42</f>
        <v>八原SSS</v>
      </c>
      <c r="I41" s="492"/>
      <c r="J41" s="492"/>
      <c r="K41" s="492" t="str">
        <f>C43</f>
        <v>AFU-B</v>
      </c>
      <c r="L41" s="492"/>
      <c r="M41" s="492"/>
      <c r="N41" s="492" t="str">
        <f>C44</f>
        <v>FC高津C</v>
      </c>
      <c r="O41" s="492"/>
      <c r="P41" s="492"/>
      <c r="Q41" s="492" t="str">
        <f>C45</f>
        <v>ﾙｷﾅｽ印西B</v>
      </c>
      <c r="R41" s="492"/>
      <c r="S41" s="492"/>
      <c r="T41" s="2" t="s">
        <v>2</v>
      </c>
      <c r="U41" s="2" t="s">
        <v>3</v>
      </c>
      <c r="V41" s="2" t="s">
        <v>4</v>
      </c>
      <c r="W41" s="3" t="s">
        <v>5</v>
      </c>
      <c r="X41" s="3" t="s">
        <v>6</v>
      </c>
      <c r="Y41" s="3" t="s">
        <v>7</v>
      </c>
      <c r="Z41" s="3" t="s">
        <v>8</v>
      </c>
      <c r="AA41" s="2" t="s">
        <v>9</v>
      </c>
      <c r="AB41" s="2" t="s">
        <v>10</v>
      </c>
      <c r="AC41" s="2" t="s">
        <v>11</v>
      </c>
      <c r="AD41" s="3" t="s">
        <v>12</v>
      </c>
      <c r="AE41" s="141"/>
    </row>
    <row r="42" spans="2:31" ht="24.95" customHeight="1" x14ac:dyDescent="0.4">
      <c r="C42" s="525" t="s">
        <v>429</v>
      </c>
      <c r="D42" s="526"/>
      <c r="E42" s="526"/>
      <c r="F42" s="526"/>
      <c r="G42" s="527"/>
      <c r="H42" s="4"/>
      <c r="I42" s="5"/>
      <c r="J42" s="6"/>
      <c r="K42" s="7">
        <f>I43</f>
        <v>3</v>
      </c>
      <c r="L42" s="8">
        <f>H43</f>
        <v>10</v>
      </c>
      <c r="M42" s="9">
        <f>IF(K42&gt;L42,3,IF(K42=L42,1,0))</f>
        <v>0</v>
      </c>
      <c r="N42" s="7">
        <f>I44</f>
        <v>7</v>
      </c>
      <c r="O42" s="8">
        <f>H44</f>
        <v>1</v>
      </c>
      <c r="P42" s="9">
        <f>IF(N42&gt;O42,3,IF(N42=O42,1,0))</f>
        <v>3</v>
      </c>
      <c r="Q42" s="7">
        <f>I45</f>
        <v>1</v>
      </c>
      <c r="R42" s="8">
        <f>H45</f>
        <v>5</v>
      </c>
      <c r="S42" s="10">
        <f>IF(Q42&gt;R42,3,IF(Q42=R42,1,0))</f>
        <v>0</v>
      </c>
      <c r="T42" s="11">
        <f>J46</f>
        <v>0</v>
      </c>
      <c r="U42" s="11">
        <f>I46</f>
        <v>0</v>
      </c>
      <c r="V42" s="11">
        <f>H46</f>
        <v>0</v>
      </c>
      <c r="W42" s="12">
        <f>H42+K42+N42+Q42</f>
        <v>11</v>
      </c>
      <c r="X42" s="12">
        <f>I42+L42+O42+R42</f>
        <v>16</v>
      </c>
      <c r="Y42" s="12">
        <f>W42-X42</f>
        <v>-5</v>
      </c>
      <c r="Z42" s="12">
        <f>J42+M42+P42+S42</f>
        <v>3</v>
      </c>
      <c r="AA42" s="12">
        <f>Y42/100</f>
        <v>-0.05</v>
      </c>
      <c r="AB42" s="12">
        <f t="shared" ref="AB42:AB45" si="26">W42/10000</f>
        <v>1.1000000000000001E-3</v>
      </c>
      <c r="AC42" s="12">
        <f>Z42+AA42+AB42</f>
        <v>2.9511000000000003</v>
      </c>
      <c r="AD42" s="142">
        <f>RANK(AC42,AC42:AC45)</f>
        <v>3</v>
      </c>
      <c r="AE42" s="141"/>
    </row>
    <row r="43" spans="2:31" ht="24.95" customHeight="1" x14ac:dyDescent="0.4">
      <c r="C43" s="525" t="s">
        <v>422</v>
      </c>
      <c r="D43" s="526"/>
      <c r="E43" s="526"/>
      <c r="F43" s="526"/>
      <c r="G43" s="527"/>
      <c r="H43" s="13">
        <v>10</v>
      </c>
      <c r="I43" s="14">
        <v>3</v>
      </c>
      <c r="J43" s="15">
        <f>IF(H43&gt;I43,3,IF(H43=I43,1,0))</f>
        <v>3</v>
      </c>
      <c r="K43" s="16"/>
      <c r="L43" s="17"/>
      <c r="M43" s="18"/>
      <c r="N43" s="19">
        <f>L44</f>
        <v>15</v>
      </c>
      <c r="O43" s="20">
        <f>K44</f>
        <v>0</v>
      </c>
      <c r="P43" s="21">
        <f>IF(N43&gt;O43,3,IF(N43=O43,1,0))</f>
        <v>3</v>
      </c>
      <c r="Q43" s="19">
        <f>L45</f>
        <v>0</v>
      </c>
      <c r="R43" s="20">
        <f>K45</f>
        <v>0</v>
      </c>
      <c r="S43" s="15">
        <f>IF(Q43&gt;R43,3,IF(Q43=R43,1,0))</f>
        <v>1</v>
      </c>
      <c r="T43" s="11">
        <f>M46</f>
        <v>0</v>
      </c>
      <c r="U43" s="11">
        <f>L46</f>
        <v>0</v>
      </c>
      <c r="V43" s="11">
        <f>K46</f>
        <v>0</v>
      </c>
      <c r="W43" s="12">
        <f t="shared" ref="W43:W45" si="27">H43+K43+N43+Q43</f>
        <v>25</v>
      </c>
      <c r="X43" s="12">
        <f t="shared" ref="X43:X45" si="28">I43+L43+O43+R43</f>
        <v>3</v>
      </c>
      <c r="Y43" s="12">
        <f t="shared" ref="Y43:Y45" si="29">W43-X43</f>
        <v>22</v>
      </c>
      <c r="Z43" s="12">
        <f t="shared" ref="Z43:Z45" si="30">J43+M43+P43+S43</f>
        <v>7</v>
      </c>
      <c r="AA43" s="12">
        <f t="shared" ref="AA43:AA45" si="31">Y43/100</f>
        <v>0.22</v>
      </c>
      <c r="AB43" s="12">
        <f t="shared" si="26"/>
        <v>2.5000000000000001E-3</v>
      </c>
      <c r="AC43" s="12">
        <f t="shared" ref="AC43:AC45" si="32">Z43+AA43+AB43</f>
        <v>7.2225000000000001</v>
      </c>
      <c r="AD43" s="142">
        <f>RANK(AC43,AC42:AC45)</f>
        <v>1</v>
      </c>
      <c r="AE43" s="141"/>
    </row>
    <row r="44" spans="2:31" ht="24.95" customHeight="1" x14ac:dyDescent="0.4">
      <c r="C44" s="525" t="s">
        <v>305</v>
      </c>
      <c r="D44" s="526"/>
      <c r="E44" s="526"/>
      <c r="F44" s="526"/>
      <c r="G44" s="527"/>
      <c r="H44" s="13">
        <v>1</v>
      </c>
      <c r="I44" s="14">
        <v>7</v>
      </c>
      <c r="J44" s="15">
        <f>IF(H44&gt;I44,3,IF(H44=I44,1,0))</f>
        <v>0</v>
      </c>
      <c r="K44" s="13">
        <v>0</v>
      </c>
      <c r="L44" s="14">
        <v>15</v>
      </c>
      <c r="M44" s="15">
        <f>IF(K44&gt;L44,3,IF(K44=L44,1,0))</f>
        <v>0</v>
      </c>
      <c r="N44" s="16"/>
      <c r="O44" s="17"/>
      <c r="P44" s="18"/>
      <c r="Q44" s="19">
        <f>O45</f>
        <v>0</v>
      </c>
      <c r="R44" s="20">
        <f>N45</f>
        <v>8</v>
      </c>
      <c r="S44" s="15">
        <f>IF(Q44&gt;R44,3,IF(Q44=R44,1,0))</f>
        <v>0</v>
      </c>
      <c r="T44" s="11">
        <f>P46</f>
        <v>0</v>
      </c>
      <c r="U44" s="11">
        <f>O46</f>
        <v>0</v>
      </c>
      <c r="V44" s="11">
        <f>N46</f>
        <v>0</v>
      </c>
      <c r="W44" s="12">
        <f t="shared" si="27"/>
        <v>1</v>
      </c>
      <c r="X44" s="12">
        <f t="shared" si="28"/>
        <v>30</v>
      </c>
      <c r="Y44" s="12">
        <f t="shared" si="29"/>
        <v>-29</v>
      </c>
      <c r="Z44" s="12">
        <f t="shared" si="30"/>
        <v>0</v>
      </c>
      <c r="AA44" s="12">
        <f t="shared" si="31"/>
        <v>-0.28999999999999998</v>
      </c>
      <c r="AB44" s="12">
        <f t="shared" si="26"/>
        <v>1E-4</v>
      </c>
      <c r="AC44" s="12">
        <f t="shared" si="32"/>
        <v>-0.28989999999999999</v>
      </c>
      <c r="AD44" s="142">
        <f>RANK(AC44,AC42:AC45)</f>
        <v>4</v>
      </c>
      <c r="AE44" s="141"/>
    </row>
    <row r="45" spans="2:31" ht="24.95" customHeight="1" x14ac:dyDescent="0.4">
      <c r="C45" s="525" t="s">
        <v>432</v>
      </c>
      <c r="D45" s="526"/>
      <c r="E45" s="526"/>
      <c r="F45" s="526"/>
      <c r="G45" s="527"/>
      <c r="H45" s="13">
        <v>5</v>
      </c>
      <c r="I45" s="14">
        <v>1</v>
      </c>
      <c r="J45" s="15">
        <f>IF(H45&gt;I45,3,IF(H45=I45,1,0))</f>
        <v>3</v>
      </c>
      <c r="K45" s="13"/>
      <c r="L45" s="14"/>
      <c r="M45" s="15">
        <f>IF(K45&gt;L45,3,IF(K45=L45,1,0))</f>
        <v>1</v>
      </c>
      <c r="N45" s="13">
        <v>8</v>
      </c>
      <c r="O45" s="14">
        <v>0</v>
      </c>
      <c r="P45" s="15">
        <f>IF(N45&gt;O45,3,IF(N45=O45,1,0))</f>
        <v>3</v>
      </c>
      <c r="Q45" s="16"/>
      <c r="R45" s="17"/>
      <c r="S45" s="18"/>
      <c r="T45" s="11">
        <f>S46</f>
        <v>0</v>
      </c>
      <c r="U45" s="11">
        <f>R46</f>
        <v>0</v>
      </c>
      <c r="V45" s="11">
        <f>Q46</f>
        <v>0</v>
      </c>
      <c r="W45" s="12">
        <f t="shared" si="27"/>
        <v>13</v>
      </c>
      <c r="X45" s="12">
        <f t="shared" si="28"/>
        <v>1</v>
      </c>
      <c r="Y45" s="12">
        <f t="shared" si="29"/>
        <v>12</v>
      </c>
      <c r="Z45" s="12">
        <f t="shared" si="30"/>
        <v>7</v>
      </c>
      <c r="AA45" s="12">
        <f t="shared" si="31"/>
        <v>0.12</v>
      </c>
      <c r="AB45" s="12">
        <f t="shared" si="26"/>
        <v>1.2999999999999999E-3</v>
      </c>
      <c r="AC45" s="12">
        <f t="shared" si="32"/>
        <v>7.1212999999999997</v>
      </c>
      <c r="AD45" s="142">
        <f>RANK(AC45,AC42:AC45)</f>
        <v>2</v>
      </c>
      <c r="AE45" s="141"/>
    </row>
    <row r="46" spans="2:31" ht="18.75" customHeight="1" x14ac:dyDescent="0.4">
      <c r="Q46" s="141"/>
      <c r="R46" s="141"/>
      <c r="S46" s="141"/>
      <c r="T46" s="141"/>
      <c r="U46" s="141"/>
      <c r="V46" s="76"/>
      <c r="W46" s="141"/>
      <c r="X46" s="141"/>
      <c r="Y46" s="141"/>
      <c r="Z46" s="141"/>
      <c r="AA46" s="141"/>
      <c r="AB46" s="76"/>
      <c r="AC46" s="141"/>
      <c r="AD46" s="141"/>
      <c r="AE46" s="141"/>
    </row>
    <row r="47" spans="2:31" ht="18.75" customHeight="1" thickBot="1" x14ac:dyDescent="0.45">
      <c r="B47" s="23" t="s">
        <v>19</v>
      </c>
      <c r="C47" s="479" t="s">
        <v>435</v>
      </c>
      <c r="D47" s="420"/>
      <c r="E47" s="420"/>
      <c r="F47" s="420"/>
      <c r="G47" s="480"/>
      <c r="H47" s="23" t="s">
        <v>20</v>
      </c>
      <c r="I47" s="23" t="s">
        <v>21</v>
      </c>
    </row>
    <row r="48" spans="2:31" ht="18.75" customHeight="1" x14ac:dyDescent="0.4">
      <c r="C48" s="481"/>
      <c r="D48" s="482"/>
      <c r="E48" s="482"/>
      <c r="F48" s="482"/>
      <c r="G48" s="483"/>
      <c r="H48" s="24">
        <v>7</v>
      </c>
      <c r="I48" s="25"/>
    </row>
    <row r="49" spans="2:31" ht="18.75" customHeight="1" thickBot="1" x14ac:dyDescent="0.45">
      <c r="B49" s="23"/>
      <c r="C49" s="23"/>
      <c r="D49" s="23"/>
      <c r="E49" s="23"/>
      <c r="F49" s="23"/>
      <c r="G49" s="23"/>
      <c r="H49" s="23"/>
      <c r="I49" s="26"/>
      <c r="K49" s="554" t="str">
        <f>IF(H48&gt;H51,C47,IF(I48&gt;I51,C47,C51))</f>
        <v>高津D</v>
      </c>
      <c r="L49" s="555"/>
      <c r="M49" s="555"/>
      <c r="N49" s="555"/>
      <c r="O49" s="556"/>
      <c r="Q49" s="23" t="s">
        <v>20</v>
      </c>
      <c r="R49" s="23" t="s">
        <v>21</v>
      </c>
    </row>
    <row r="50" spans="2:31" ht="18.75" customHeight="1" x14ac:dyDescent="0.4">
      <c r="B50" s="23"/>
      <c r="C50" s="23"/>
      <c r="D50" s="23"/>
      <c r="E50" s="23"/>
      <c r="F50" s="23"/>
      <c r="G50" s="23"/>
      <c r="H50" s="23"/>
      <c r="I50" s="27"/>
      <c r="K50" s="557"/>
      <c r="L50" s="558"/>
      <c r="M50" s="558"/>
      <c r="N50" s="558"/>
      <c r="O50" s="559"/>
      <c r="Q50" s="28">
        <v>0</v>
      </c>
      <c r="R50" s="29"/>
    </row>
    <row r="51" spans="2:31" ht="18.75" customHeight="1" thickBot="1" x14ac:dyDescent="0.45">
      <c r="B51" s="23" t="s">
        <v>22</v>
      </c>
      <c r="C51" s="479" t="s">
        <v>436</v>
      </c>
      <c r="D51" s="420"/>
      <c r="E51" s="420"/>
      <c r="F51" s="420"/>
      <c r="G51" s="480"/>
      <c r="H51" s="30">
        <v>0</v>
      </c>
      <c r="I51" s="31"/>
      <c r="K51" s="143"/>
      <c r="L51" s="143"/>
      <c r="M51" s="143"/>
      <c r="N51" s="143"/>
      <c r="O51" s="143"/>
      <c r="R51" s="27"/>
    </row>
    <row r="52" spans="2:31" ht="18.75" customHeight="1" thickBot="1" x14ac:dyDescent="0.45">
      <c r="B52" s="23"/>
      <c r="C52" s="481"/>
      <c r="D52" s="482"/>
      <c r="E52" s="482"/>
      <c r="F52" s="482"/>
      <c r="G52" s="483"/>
      <c r="H52" s="23"/>
      <c r="I52" s="1"/>
      <c r="K52" s="143"/>
      <c r="L52" s="143"/>
      <c r="M52" s="143"/>
      <c r="N52" s="143"/>
      <c r="O52" s="143"/>
      <c r="R52" s="27"/>
      <c r="T52" s="545" t="str">
        <f>IF(Q50&gt;Q56,K49,IF(R50&gt;R56,K49,K56))</f>
        <v>ルキナス印西A</v>
      </c>
      <c r="U52" s="546"/>
      <c r="V52" s="546"/>
      <c r="W52" s="546"/>
      <c r="X52" s="547"/>
      <c r="Y52" s="23" t="s">
        <v>20</v>
      </c>
      <c r="Z52" s="23" t="s">
        <v>21</v>
      </c>
    </row>
    <row r="53" spans="2:31" ht="18.75" customHeight="1" x14ac:dyDescent="0.4">
      <c r="B53" s="23"/>
      <c r="C53" s="23"/>
      <c r="D53" s="23"/>
      <c r="E53" s="23"/>
      <c r="F53" s="23"/>
      <c r="G53" s="23"/>
      <c r="H53" s="23"/>
      <c r="K53" s="143"/>
      <c r="L53" s="143"/>
      <c r="M53" s="143"/>
      <c r="N53" s="143"/>
      <c r="O53" s="143"/>
      <c r="R53" s="27"/>
      <c r="T53" s="548"/>
      <c r="U53" s="549"/>
      <c r="V53" s="549"/>
      <c r="W53" s="549"/>
      <c r="X53" s="550"/>
      <c r="Y53" s="28">
        <v>5</v>
      </c>
      <c r="Z53" s="29"/>
    </row>
    <row r="54" spans="2:31" ht="18.75" customHeight="1" thickBot="1" x14ac:dyDescent="0.45">
      <c r="B54" s="23" t="s">
        <v>23</v>
      </c>
      <c r="C54" s="479" t="s">
        <v>437</v>
      </c>
      <c r="D54" s="420"/>
      <c r="E54" s="420"/>
      <c r="F54" s="420"/>
      <c r="G54" s="480"/>
      <c r="H54" s="23" t="s">
        <v>20</v>
      </c>
      <c r="I54" s="23" t="s">
        <v>21</v>
      </c>
      <c r="K54" s="143"/>
      <c r="L54" s="143"/>
      <c r="M54" s="143"/>
      <c r="N54" s="143"/>
      <c r="O54" s="143"/>
      <c r="R54" s="27"/>
      <c r="T54" s="551"/>
      <c r="U54" s="552"/>
      <c r="V54" s="552"/>
      <c r="W54" s="552"/>
      <c r="X54" s="553"/>
      <c r="Z54" s="27"/>
    </row>
    <row r="55" spans="2:31" ht="18.75" customHeight="1" x14ac:dyDescent="0.4">
      <c r="C55" s="481"/>
      <c r="D55" s="482"/>
      <c r="E55" s="482"/>
      <c r="F55" s="482"/>
      <c r="G55" s="483"/>
      <c r="H55" s="24">
        <v>9</v>
      </c>
      <c r="I55" s="25"/>
      <c r="K55" s="143"/>
      <c r="L55" s="143"/>
      <c r="M55" s="143"/>
      <c r="N55" s="143"/>
      <c r="O55" s="143"/>
      <c r="R55" s="27"/>
      <c r="Z55" s="27"/>
    </row>
    <row r="56" spans="2:31" ht="18.75" customHeight="1" thickBot="1" x14ac:dyDescent="0.45">
      <c r="B56" s="23"/>
      <c r="C56" s="23"/>
      <c r="D56" s="23"/>
      <c r="E56" s="23"/>
      <c r="F56" s="23"/>
      <c r="G56" s="23"/>
      <c r="H56" s="23"/>
      <c r="I56" s="27"/>
      <c r="K56" s="539" t="str">
        <f>IF(H55&gt;H58,C54,IF(I55&gt;I58,C54,C58))</f>
        <v>ルキナス印西A</v>
      </c>
      <c r="L56" s="540"/>
      <c r="M56" s="540"/>
      <c r="N56" s="540"/>
      <c r="O56" s="541"/>
      <c r="Q56" s="32">
        <v>9</v>
      </c>
      <c r="R56" s="33"/>
      <c r="Z56" s="27"/>
    </row>
    <row r="57" spans="2:31" ht="18.75" customHeight="1" x14ac:dyDescent="0.4">
      <c r="B57" s="23"/>
      <c r="C57" s="23"/>
      <c r="D57" s="23"/>
      <c r="E57" s="23"/>
      <c r="F57" s="23"/>
      <c r="G57" s="23"/>
      <c r="H57" s="23"/>
      <c r="I57" s="27"/>
      <c r="K57" s="542"/>
      <c r="L57" s="543"/>
      <c r="M57" s="543"/>
      <c r="N57" s="543"/>
      <c r="O57" s="544"/>
      <c r="R57" s="1"/>
      <c r="Z57" s="27"/>
    </row>
    <row r="58" spans="2:31" ht="18.75" customHeight="1" thickBot="1" x14ac:dyDescent="0.45">
      <c r="B58" s="23" t="s">
        <v>24</v>
      </c>
      <c r="C58" s="533" t="s">
        <v>438</v>
      </c>
      <c r="D58" s="534"/>
      <c r="E58" s="534"/>
      <c r="F58" s="534"/>
      <c r="G58" s="535"/>
      <c r="H58" s="30">
        <v>0</v>
      </c>
      <c r="I58" s="31"/>
      <c r="K58" s="143"/>
      <c r="L58" s="143"/>
      <c r="M58" s="143"/>
      <c r="N58" s="143"/>
      <c r="O58" s="143"/>
      <c r="Z58" s="27"/>
    </row>
    <row r="59" spans="2:31" ht="18.75" customHeight="1" x14ac:dyDescent="0.4">
      <c r="B59" s="23"/>
      <c r="C59" s="536"/>
      <c r="D59" s="537"/>
      <c r="E59" s="537"/>
      <c r="F59" s="537"/>
      <c r="G59" s="538"/>
      <c r="H59" s="23"/>
      <c r="I59" s="1"/>
      <c r="K59" s="143"/>
      <c r="L59" s="143"/>
      <c r="M59" s="143"/>
      <c r="N59" s="143"/>
      <c r="O59" s="143"/>
      <c r="Z59" s="27"/>
    </row>
    <row r="60" spans="2:31" ht="18.75" customHeight="1" x14ac:dyDescent="0.4">
      <c r="B60" s="23"/>
      <c r="C60" s="23"/>
      <c r="D60" s="23"/>
      <c r="E60" s="23"/>
      <c r="F60" s="23"/>
      <c r="G60" s="23"/>
      <c r="H60" s="23"/>
      <c r="K60" s="143"/>
      <c r="L60" s="143"/>
      <c r="M60" s="143"/>
      <c r="N60" s="143"/>
      <c r="O60" s="143"/>
      <c r="Z60" s="27"/>
    </row>
    <row r="61" spans="2:31" ht="18.75" customHeight="1" thickBot="1" x14ac:dyDescent="0.45">
      <c r="B61" s="23" t="s">
        <v>25</v>
      </c>
      <c r="C61" s="479" t="s">
        <v>439</v>
      </c>
      <c r="D61" s="420"/>
      <c r="E61" s="420"/>
      <c r="F61" s="420"/>
      <c r="G61" s="480"/>
      <c r="H61" s="23" t="s">
        <v>20</v>
      </c>
      <c r="I61" s="23" t="s">
        <v>21</v>
      </c>
      <c r="K61" s="143"/>
      <c r="L61" s="143"/>
      <c r="M61" s="143"/>
      <c r="N61" s="143"/>
      <c r="O61" s="143"/>
      <c r="Z61" s="27"/>
      <c r="AD61" s="23"/>
      <c r="AE61" s="23"/>
    </row>
    <row r="62" spans="2:31" ht="18.75" customHeight="1" x14ac:dyDescent="0.4">
      <c r="C62" s="481"/>
      <c r="D62" s="482"/>
      <c r="E62" s="482"/>
      <c r="F62" s="482"/>
      <c r="G62" s="483"/>
      <c r="H62" s="24">
        <v>2</v>
      </c>
      <c r="I62" s="25"/>
      <c r="K62" s="143"/>
      <c r="L62" s="143"/>
      <c r="M62" s="143"/>
      <c r="N62" s="143"/>
      <c r="O62" s="143"/>
      <c r="Z62" s="27"/>
    </row>
    <row r="63" spans="2:31" ht="18.75" customHeight="1" thickBot="1" x14ac:dyDescent="0.45">
      <c r="B63" s="23"/>
      <c r="C63" s="23"/>
      <c r="D63" s="23"/>
      <c r="E63" s="23"/>
      <c r="F63" s="23"/>
      <c r="G63" s="23"/>
      <c r="H63" s="23"/>
      <c r="I63" s="26"/>
      <c r="K63" s="539" t="str">
        <f>IF(H62&gt;H65,C61,IF(I62&gt;I65,C61,C65))</f>
        <v>大久保SC-A</v>
      </c>
      <c r="L63" s="540"/>
      <c r="M63" s="540"/>
      <c r="N63" s="540"/>
      <c r="O63" s="541"/>
      <c r="Q63" s="23" t="s">
        <v>20</v>
      </c>
      <c r="R63" s="23" t="s">
        <v>21</v>
      </c>
      <c r="Z63" s="27"/>
    </row>
    <row r="64" spans="2:31" ht="18.75" customHeight="1" x14ac:dyDescent="0.4">
      <c r="B64" s="23"/>
      <c r="C64" s="23"/>
      <c r="D64" s="23"/>
      <c r="E64" s="23"/>
      <c r="F64" s="23"/>
      <c r="G64" s="23"/>
      <c r="H64" s="23"/>
      <c r="I64" s="27"/>
      <c r="K64" s="542"/>
      <c r="L64" s="543"/>
      <c r="M64" s="543"/>
      <c r="N64" s="543"/>
      <c r="O64" s="544"/>
      <c r="Q64" s="28">
        <v>1</v>
      </c>
      <c r="R64" s="29">
        <v>3</v>
      </c>
      <c r="Z64" s="27"/>
    </row>
    <row r="65" spans="2:26" ht="18.75" customHeight="1" thickBot="1" x14ac:dyDescent="0.45">
      <c r="B65" s="23" t="s">
        <v>26</v>
      </c>
      <c r="C65" s="533" t="s">
        <v>426</v>
      </c>
      <c r="D65" s="534"/>
      <c r="E65" s="534"/>
      <c r="F65" s="534"/>
      <c r="G65" s="535"/>
      <c r="H65" s="30">
        <v>3</v>
      </c>
      <c r="I65" s="31"/>
      <c r="K65" s="143"/>
      <c r="L65" s="143"/>
      <c r="M65" s="143"/>
      <c r="N65" s="143"/>
      <c r="O65" s="143"/>
      <c r="R65" s="27"/>
      <c r="Z65" s="27"/>
    </row>
    <row r="66" spans="2:26" ht="18.75" customHeight="1" x14ac:dyDescent="0.4">
      <c r="B66" s="23"/>
      <c r="C66" s="536"/>
      <c r="D66" s="537"/>
      <c r="E66" s="537"/>
      <c r="F66" s="537"/>
      <c r="G66" s="538"/>
      <c r="H66" s="23"/>
      <c r="I66" s="1"/>
      <c r="K66" s="143"/>
      <c r="L66" s="143"/>
      <c r="M66" s="143"/>
      <c r="N66" s="143"/>
      <c r="O66" s="143"/>
      <c r="R66" s="27"/>
      <c r="T66" s="545" t="str">
        <f>IF(Q64&gt;Q70,K63,IF(R64&gt;R70,K63,K70))</f>
        <v>大久保SC-A</v>
      </c>
      <c r="U66" s="546"/>
      <c r="V66" s="546"/>
      <c r="W66" s="546"/>
      <c r="X66" s="547"/>
      <c r="Z66" s="27"/>
    </row>
    <row r="67" spans="2:26" ht="18.75" customHeight="1" thickBot="1" x14ac:dyDescent="0.45">
      <c r="B67" s="23"/>
      <c r="C67" s="23"/>
      <c r="D67" s="23"/>
      <c r="E67" s="23"/>
      <c r="F67" s="23"/>
      <c r="G67" s="23"/>
      <c r="H67" s="23"/>
      <c r="K67" s="143"/>
      <c r="L67" s="143"/>
      <c r="M67" s="143"/>
      <c r="N67" s="143"/>
      <c r="O67" s="143"/>
      <c r="R67" s="27"/>
      <c r="T67" s="548"/>
      <c r="U67" s="549"/>
      <c r="V67" s="549"/>
      <c r="W67" s="549"/>
      <c r="X67" s="550"/>
      <c r="Y67" s="32">
        <v>1</v>
      </c>
      <c r="Z67" s="33"/>
    </row>
    <row r="68" spans="2:26" ht="18.75" customHeight="1" thickBot="1" x14ac:dyDescent="0.45">
      <c r="B68" s="23" t="s">
        <v>27</v>
      </c>
      <c r="C68" s="479" t="s">
        <v>434</v>
      </c>
      <c r="D68" s="420"/>
      <c r="E68" s="420"/>
      <c r="F68" s="420"/>
      <c r="G68" s="480"/>
      <c r="H68" s="23" t="s">
        <v>20</v>
      </c>
      <c r="I68" s="23" t="s">
        <v>21</v>
      </c>
      <c r="K68" s="143"/>
      <c r="L68" s="143"/>
      <c r="M68" s="143"/>
      <c r="N68" s="143"/>
      <c r="O68" s="143"/>
      <c r="R68" s="27"/>
      <c r="T68" s="551"/>
      <c r="U68" s="552"/>
      <c r="V68" s="552"/>
      <c r="W68" s="552"/>
      <c r="X68" s="553"/>
    </row>
    <row r="69" spans="2:26" ht="18.75" customHeight="1" x14ac:dyDescent="0.4">
      <c r="C69" s="481"/>
      <c r="D69" s="482"/>
      <c r="E69" s="482"/>
      <c r="F69" s="482"/>
      <c r="G69" s="483"/>
      <c r="H69" s="24">
        <v>2</v>
      </c>
      <c r="I69" s="25"/>
      <c r="K69" s="143"/>
      <c r="L69" s="143"/>
      <c r="M69" s="143"/>
      <c r="N69" s="143"/>
      <c r="O69" s="143"/>
      <c r="R69" s="27"/>
    </row>
    <row r="70" spans="2:26" ht="18.75" customHeight="1" thickBot="1" x14ac:dyDescent="0.45">
      <c r="B70" s="23"/>
      <c r="C70" s="23"/>
      <c r="D70" s="23"/>
      <c r="E70" s="23"/>
      <c r="F70" s="23"/>
      <c r="G70" s="23"/>
      <c r="H70" s="23"/>
      <c r="I70" s="27"/>
      <c r="K70" s="554" t="str">
        <f>IF(H69&gt;H72,C68,IF(I69&gt;I72,C68,C72))</f>
        <v>AFU－B</v>
      </c>
      <c r="L70" s="555"/>
      <c r="M70" s="555"/>
      <c r="N70" s="555"/>
      <c r="O70" s="556"/>
      <c r="Q70" s="32">
        <v>1</v>
      </c>
      <c r="R70" s="33">
        <v>2</v>
      </c>
    </row>
    <row r="71" spans="2:26" ht="18.75" customHeight="1" x14ac:dyDescent="0.4">
      <c r="B71" s="23"/>
      <c r="C71" s="23"/>
      <c r="D71" s="23"/>
      <c r="E71" s="23"/>
      <c r="F71" s="23"/>
      <c r="G71" s="23"/>
      <c r="H71" s="23"/>
      <c r="I71" s="27"/>
      <c r="K71" s="557"/>
      <c r="L71" s="558"/>
      <c r="M71" s="558"/>
      <c r="N71" s="558"/>
      <c r="O71" s="559"/>
      <c r="R71" s="1"/>
    </row>
    <row r="72" spans="2:26" ht="18.75" customHeight="1" thickBot="1" x14ac:dyDescent="0.45">
      <c r="B72" s="23" t="s">
        <v>28</v>
      </c>
      <c r="C72" s="479" t="s">
        <v>440</v>
      </c>
      <c r="D72" s="420"/>
      <c r="E72" s="420"/>
      <c r="F72" s="420"/>
      <c r="G72" s="480"/>
      <c r="H72" s="30">
        <v>4</v>
      </c>
      <c r="I72" s="31"/>
    </row>
    <row r="73" spans="2:26" ht="18.75" customHeight="1" x14ac:dyDescent="0.4">
      <c r="B73" s="23"/>
      <c r="C73" s="481"/>
      <c r="D73" s="482"/>
      <c r="E73" s="482"/>
      <c r="F73" s="482"/>
      <c r="G73" s="483"/>
      <c r="H73" s="23"/>
      <c r="I73" s="1"/>
      <c r="Q73" s="531" t="s">
        <v>29</v>
      </c>
      <c r="R73" s="531"/>
      <c r="T73" s="532" t="str">
        <f>IF(Y53&gt;Y67,T52,IF(Z53&gt;Z67,T52,T66))</f>
        <v>ルキナス印西A</v>
      </c>
      <c r="U73" s="532"/>
      <c r="V73" s="532"/>
      <c r="W73" s="532"/>
      <c r="X73" s="532"/>
    </row>
    <row r="74" spans="2:26" ht="24" customHeight="1" x14ac:dyDescent="0.4">
      <c r="Q74" s="531" t="s">
        <v>30</v>
      </c>
      <c r="R74" s="531"/>
      <c r="T74" s="532" t="str">
        <f>IF(Y53&gt;Y67,T66,IF(Z53&gt;Z67,T66,T52))</f>
        <v>大久保SC-A</v>
      </c>
      <c r="U74" s="532"/>
      <c r="V74" s="532"/>
      <c r="W74" s="532"/>
      <c r="X74" s="532"/>
    </row>
    <row r="75" spans="2:26" ht="42" customHeight="1" x14ac:dyDescent="0.4"/>
  </sheetData>
  <mergeCells count="73">
    <mergeCell ref="K56:O57"/>
    <mergeCell ref="C72:G73"/>
    <mergeCell ref="Q73:R73"/>
    <mergeCell ref="T73:X73"/>
    <mergeCell ref="H34:J34"/>
    <mergeCell ref="K34:M34"/>
    <mergeCell ref="N34:P34"/>
    <mergeCell ref="Q34:S34"/>
    <mergeCell ref="H41:J41"/>
    <mergeCell ref="K41:M41"/>
    <mergeCell ref="N41:P41"/>
    <mergeCell ref="Q41:S41"/>
    <mergeCell ref="C47:G48"/>
    <mergeCell ref="K49:O50"/>
    <mergeCell ref="C51:G52"/>
    <mergeCell ref="T52:X54"/>
    <mergeCell ref="Q74:R74"/>
    <mergeCell ref="T74:X74"/>
    <mergeCell ref="C58:G59"/>
    <mergeCell ref="C61:G62"/>
    <mergeCell ref="K63:O64"/>
    <mergeCell ref="C65:G66"/>
    <mergeCell ref="T66:X68"/>
    <mergeCell ref="C68:G69"/>
    <mergeCell ref="K70:O71"/>
    <mergeCell ref="C54:G55"/>
    <mergeCell ref="C45:G45"/>
    <mergeCell ref="C44:G44"/>
    <mergeCell ref="C43:G43"/>
    <mergeCell ref="C42:G42"/>
    <mergeCell ref="C41:G41"/>
    <mergeCell ref="C38:G38"/>
    <mergeCell ref="C37:G37"/>
    <mergeCell ref="C36:G36"/>
    <mergeCell ref="C35:G35"/>
    <mergeCell ref="C31:G31"/>
    <mergeCell ref="C34:G34"/>
    <mergeCell ref="K27:M27"/>
    <mergeCell ref="N27:P27"/>
    <mergeCell ref="Q27:S27"/>
    <mergeCell ref="C28:G28"/>
    <mergeCell ref="C29:G29"/>
    <mergeCell ref="H27:J27"/>
    <mergeCell ref="C30:G30"/>
    <mergeCell ref="C20:G20"/>
    <mergeCell ref="C21:G21"/>
    <mergeCell ref="C22:G22"/>
    <mergeCell ref="C23:G23"/>
    <mergeCell ref="C27:G27"/>
    <mergeCell ref="Q19:S19"/>
    <mergeCell ref="K11:M11"/>
    <mergeCell ref="N11:P11"/>
    <mergeCell ref="Q11:S11"/>
    <mergeCell ref="C12:G12"/>
    <mergeCell ref="C13:G13"/>
    <mergeCell ref="C14:G14"/>
    <mergeCell ref="H11:J11"/>
    <mergeCell ref="C15:G15"/>
    <mergeCell ref="C19:G19"/>
    <mergeCell ref="H19:J19"/>
    <mergeCell ref="K19:M19"/>
    <mergeCell ref="N19:P19"/>
    <mergeCell ref="C4:G4"/>
    <mergeCell ref="C5:G5"/>
    <mergeCell ref="C6:G6"/>
    <mergeCell ref="C7:G7"/>
    <mergeCell ref="C11:G11"/>
    <mergeCell ref="A1:AD1"/>
    <mergeCell ref="C3:G3"/>
    <mergeCell ref="H3:J3"/>
    <mergeCell ref="K3:M3"/>
    <mergeCell ref="N3:P3"/>
    <mergeCell ref="Q3:S3"/>
  </mergeCells>
  <phoneticPr fontId="2"/>
  <pageMargins left="0" right="0" top="0" bottom="0" header="0.31496062992125984" footer="0.31496062992125984"/>
  <pageSetup paperSize="8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募集</vt:lpstr>
      <vt:lpstr>競技規則</vt:lpstr>
      <vt:lpstr>申込書</vt:lpstr>
      <vt:lpstr>申し込み状況</vt:lpstr>
      <vt:lpstr>駐車券</vt:lpstr>
      <vt:lpstr>会場案内図</vt:lpstr>
      <vt:lpstr>1110A</vt:lpstr>
      <vt:lpstr>1110P</vt:lpstr>
      <vt:lpstr>1123A</vt:lpstr>
      <vt:lpstr>1123P</vt:lpstr>
      <vt:lpstr>1130A</vt:lpstr>
      <vt:lpstr>1130P</vt:lpstr>
      <vt:lpstr>1201A</vt:lpstr>
      <vt:lpstr>1201P</vt:lpstr>
      <vt:lpstr>1208A</vt:lpstr>
      <vt:lpstr>1208P</vt:lpstr>
      <vt:lpstr>1214A</vt:lpstr>
      <vt:lpstr>1214P</vt:lpstr>
      <vt:lpstr>1222女子</vt:lpstr>
      <vt:lpstr>1222シニア45</vt:lpstr>
      <vt:lpstr>1222シニア50</vt:lpstr>
      <vt:lpstr>チャンピオンシップ</vt:lpstr>
      <vt:lpstr>募集!Print_Area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 fusa</dc:creator>
  <cp:lastModifiedBy>sc fusa</cp:lastModifiedBy>
  <cp:lastPrinted>2025-01-05T06:47:47Z</cp:lastPrinted>
  <dcterms:created xsi:type="dcterms:W3CDTF">2024-09-16T07:16:16Z</dcterms:created>
  <dcterms:modified xsi:type="dcterms:W3CDTF">2025-01-05T08:13:25Z</dcterms:modified>
</cp:coreProperties>
</file>